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cityofappleton-my.sharepoint.com/personal/derkssl_appleton_org/Documents/Desktop/"/>
    </mc:Choice>
  </mc:AlternateContent>
  <xr:revisionPtr revIDLastSave="3" documentId="13_ncr:1_{7BB0AFFF-C8ED-4B46-A48E-C6494229B75D}" xr6:coauthVersionLast="47" xr6:coauthVersionMax="47" xr10:uidLastSave="{D09B415C-2F5A-4C78-A6E5-01CC41561ABC}"/>
  <bookViews>
    <workbookView xWindow="225" yWindow="0" windowWidth="27960" windowHeight="14475" xr2:uid="{00000000-000D-0000-FFFF-FFFF00000000}"/>
  </bookViews>
  <sheets>
    <sheet name="Overview" sheetId="1" r:id="rId1"/>
    <sheet name="Involved Individuals" sheetId="2" r:id="rId2"/>
    <sheet name="Types of Force Experienced" sheetId="3" r:id="rId3"/>
    <sheet name="Situational Analysis" sheetId="4" r:id="rId4"/>
    <sheet name="Involved Officer Analysis" sheetId="5" r:id="rId5"/>
    <sheet name="Northern District" sheetId="6" r:id="rId6"/>
    <sheet name="Downtown District" sheetId="7" r:id="rId7"/>
    <sheet name="Southern District" sheetId="8" r:id="rId8"/>
    <sheet name="SRO Unit" sheetId="9" r:id="rId9"/>
    <sheet name="0600-1400 Daytime" sheetId="10" r:id="rId10"/>
    <sheet name="1400-2200 Afternoon" sheetId="11" r:id="rId11"/>
    <sheet name="2200-0600 Overnight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61" i="12" l="1"/>
  <c r="S161" i="12"/>
  <c r="R161" i="12"/>
  <c r="Q161" i="12"/>
  <c r="K161" i="12"/>
  <c r="J161" i="12"/>
  <c r="I161" i="12"/>
  <c r="H161" i="12"/>
  <c r="G161" i="12"/>
  <c r="F161" i="12"/>
  <c r="E161" i="12"/>
  <c r="T155" i="12"/>
  <c r="S155" i="12"/>
  <c r="R155" i="12"/>
  <c r="Q155" i="12"/>
  <c r="K155" i="12"/>
  <c r="J155" i="12"/>
  <c r="I155" i="12"/>
  <c r="H155" i="12"/>
  <c r="G155" i="12"/>
  <c r="F155" i="12"/>
  <c r="E155" i="12"/>
  <c r="T149" i="12"/>
  <c r="S149" i="12"/>
  <c r="R149" i="12"/>
  <c r="Q149" i="12"/>
  <c r="T146" i="12"/>
  <c r="S146" i="12"/>
  <c r="R146" i="12"/>
  <c r="Q146" i="12"/>
  <c r="T144" i="12"/>
  <c r="S144" i="12"/>
  <c r="R144" i="12"/>
  <c r="Q144" i="12"/>
  <c r="T142" i="12"/>
  <c r="S142" i="12"/>
  <c r="R142" i="12"/>
  <c r="Q142" i="12"/>
  <c r="T140" i="12"/>
  <c r="S140" i="12"/>
  <c r="R140" i="12"/>
  <c r="Q140" i="12"/>
  <c r="K149" i="12"/>
  <c r="K146" i="12"/>
  <c r="K144" i="12"/>
  <c r="K142" i="12"/>
  <c r="K140" i="12"/>
  <c r="J149" i="12"/>
  <c r="I149" i="12"/>
  <c r="J146" i="12"/>
  <c r="I146" i="12"/>
  <c r="J144" i="12"/>
  <c r="I144" i="12"/>
  <c r="J142" i="12"/>
  <c r="I142" i="12"/>
  <c r="J140" i="12"/>
  <c r="I140" i="12"/>
  <c r="T135" i="12"/>
  <c r="S135" i="12"/>
  <c r="R135" i="12"/>
  <c r="Q135" i="12"/>
  <c r="T132" i="12"/>
  <c r="S132" i="12"/>
  <c r="R132" i="12"/>
  <c r="Q132" i="12"/>
  <c r="T130" i="12"/>
  <c r="S130" i="12"/>
  <c r="R130" i="12"/>
  <c r="Q130" i="12"/>
  <c r="T128" i="12"/>
  <c r="S128" i="12"/>
  <c r="R128" i="12"/>
  <c r="Q128" i="12"/>
  <c r="T126" i="12"/>
  <c r="S126" i="12"/>
  <c r="R126" i="12"/>
  <c r="Q126" i="12"/>
  <c r="K135" i="12"/>
  <c r="K132" i="12"/>
  <c r="K130" i="12"/>
  <c r="K128" i="12"/>
  <c r="K126" i="12"/>
  <c r="J135" i="12"/>
  <c r="I135" i="12"/>
  <c r="H135" i="12"/>
  <c r="G135" i="12"/>
  <c r="F135" i="12"/>
  <c r="E135" i="12"/>
  <c r="J132" i="12"/>
  <c r="I132" i="12"/>
  <c r="H132" i="12"/>
  <c r="G132" i="12"/>
  <c r="F132" i="12"/>
  <c r="E132" i="12"/>
  <c r="J130" i="12"/>
  <c r="I130" i="12"/>
  <c r="H130" i="12"/>
  <c r="G130" i="12"/>
  <c r="F130" i="12"/>
  <c r="E130" i="12"/>
  <c r="J128" i="12"/>
  <c r="I128" i="12"/>
  <c r="H128" i="12"/>
  <c r="G128" i="12"/>
  <c r="F128" i="12"/>
  <c r="E128" i="12"/>
  <c r="J126" i="12"/>
  <c r="I126" i="12"/>
  <c r="H126" i="12"/>
  <c r="G126" i="12"/>
  <c r="F126" i="12"/>
  <c r="E126" i="12"/>
  <c r="T121" i="12"/>
  <c r="S121" i="12"/>
  <c r="R121" i="12"/>
  <c r="Q121" i="12"/>
  <c r="T118" i="12"/>
  <c r="S118" i="12"/>
  <c r="R118" i="12"/>
  <c r="Q118" i="12"/>
  <c r="T116" i="12"/>
  <c r="S116" i="12"/>
  <c r="R116" i="12"/>
  <c r="Q116" i="12"/>
  <c r="T114" i="12"/>
  <c r="S114" i="12"/>
  <c r="R114" i="12"/>
  <c r="Q114" i="12"/>
  <c r="T112" i="12"/>
  <c r="S112" i="12"/>
  <c r="R112" i="12"/>
  <c r="Q112" i="12"/>
  <c r="T110" i="12"/>
  <c r="S110" i="12"/>
  <c r="R110" i="12"/>
  <c r="Q110" i="12"/>
  <c r="T108" i="12"/>
  <c r="S108" i="12"/>
  <c r="R108" i="12"/>
  <c r="Q108" i="12"/>
  <c r="T106" i="12"/>
  <c r="S106" i="12"/>
  <c r="R106" i="12"/>
  <c r="Q106" i="12"/>
  <c r="T104" i="12"/>
  <c r="S104" i="12"/>
  <c r="R104" i="12"/>
  <c r="Q104" i="12"/>
  <c r="T102" i="12"/>
  <c r="S102" i="12"/>
  <c r="R102" i="12"/>
  <c r="Q102" i="12"/>
  <c r="T100" i="12"/>
  <c r="S100" i="12"/>
  <c r="R100" i="12"/>
  <c r="Q100" i="12"/>
  <c r="T98" i="12"/>
  <c r="S98" i="12"/>
  <c r="R98" i="12"/>
  <c r="Q98" i="12"/>
  <c r="T96" i="12"/>
  <c r="S96" i="12"/>
  <c r="R96" i="12"/>
  <c r="Q96" i="12"/>
  <c r="K121" i="12"/>
  <c r="K118" i="12"/>
  <c r="K116" i="12"/>
  <c r="K114" i="12"/>
  <c r="K112" i="12"/>
  <c r="K110" i="12"/>
  <c r="K108" i="12"/>
  <c r="K106" i="12"/>
  <c r="K104" i="12"/>
  <c r="K102" i="12"/>
  <c r="K100" i="12"/>
  <c r="K98" i="12"/>
  <c r="K96" i="12"/>
  <c r="J121" i="12"/>
  <c r="I121" i="12"/>
  <c r="H121" i="12"/>
  <c r="G121" i="12"/>
  <c r="F121" i="12"/>
  <c r="E121" i="12"/>
  <c r="J118" i="12"/>
  <c r="I118" i="12"/>
  <c r="H118" i="12"/>
  <c r="G118" i="12"/>
  <c r="F118" i="12"/>
  <c r="E118" i="12"/>
  <c r="J116" i="12"/>
  <c r="I116" i="12"/>
  <c r="H116" i="12"/>
  <c r="G116" i="12"/>
  <c r="F116" i="12"/>
  <c r="E116" i="12"/>
  <c r="J114" i="12"/>
  <c r="I114" i="12"/>
  <c r="H114" i="12"/>
  <c r="G114" i="12"/>
  <c r="F114" i="12"/>
  <c r="E114" i="12"/>
  <c r="J112" i="12"/>
  <c r="I112" i="12"/>
  <c r="H112" i="12"/>
  <c r="G112" i="12"/>
  <c r="F112" i="12"/>
  <c r="E112" i="12"/>
  <c r="J110" i="12"/>
  <c r="I110" i="12"/>
  <c r="H110" i="12"/>
  <c r="G110" i="12"/>
  <c r="F110" i="12"/>
  <c r="E110" i="12"/>
  <c r="J108" i="12"/>
  <c r="I108" i="12"/>
  <c r="H108" i="12"/>
  <c r="G108" i="12"/>
  <c r="F108" i="12"/>
  <c r="E108" i="12"/>
  <c r="J106" i="12"/>
  <c r="I106" i="12"/>
  <c r="H106" i="12"/>
  <c r="G106" i="12"/>
  <c r="F106" i="12"/>
  <c r="E106" i="12"/>
  <c r="J104" i="12"/>
  <c r="I104" i="12"/>
  <c r="H104" i="12"/>
  <c r="G104" i="12"/>
  <c r="F104" i="12"/>
  <c r="E104" i="12"/>
  <c r="J102" i="12"/>
  <c r="I102" i="12"/>
  <c r="H102" i="12"/>
  <c r="G102" i="12"/>
  <c r="F102" i="12"/>
  <c r="E102" i="12"/>
  <c r="J100" i="12"/>
  <c r="I100" i="12"/>
  <c r="H100" i="12"/>
  <c r="G100" i="12"/>
  <c r="F100" i="12"/>
  <c r="E100" i="12"/>
  <c r="J98" i="12"/>
  <c r="I98" i="12"/>
  <c r="H98" i="12"/>
  <c r="G98" i="12"/>
  <c r="F98" i="12"/>
  <c r="E98" i="12"/>
  <c r="J96" i="12"/>
  <c r="I96" i="12"/>
  <c r="H96" i="12"/>
  <c r="G96" i="12"/>
  <c r="F96" i="12"/>
  <c r="E96" i="12"/>
  <c r="T91" i="12"/>
  <c r="S91" i="12"/>
  <c r="R91" i="12"/>
  <c r="Q91" i="12"/>
  <c r="T88" i="12"/>
  <c r="S88" i="12"/>
  <c r="R88" i="12"/>
  <c r="Q88" i="12"/>
  <c r="T86" i="12"/>
  <c r="S86" i="12"/>
  <c r="R86" i="12"/>
  <c r="Q86" i="12"/>
  <c r="T84" i="12"/>
  <c r="S84" i="12"/>
  <c r="R84" i="12"/>
  <c r="Q84" i="12"/>
  <c r="T82" i="12"/>
  <c r="S82" i="12"/>
  <c r="R82" i="12"/>
  <c r="Q82" i="12"/>
  <c r="T80" i="12"/>
  <c r="S80" i="12"/>
  <c r="R80" i="12"/>
  <c r="Q80" i="12"/>
  <c r="T78" i="12"/>
  <c r="S78" i="12"/>
  <c r="R78" i="12"/>
  <c r="Q78" i="12"/>
  <c r="T76" i="12"/>
  <c r="S76" i="12"/>
  <c r="R76" i="12"/>
  <c r="Q76" i="12"/>
  <c r="K91" i="12"/>
  <c r="K88" i="12"/>
  <c r="K86" i="12"/>
  <c r="K84" i="12"/>
  <c r="K82" i="12"/>
  <c r="K80" i="12"/>
  <c r="K78" i="12"/>
  <c r="K76" i="12"/>
  <c r="J91" i="12"/>
  <c r="I91" i="12"/>
  <c r="H91" i="12"/>
  <c r="G91" i="12"/>
  <c r="F91" i="12"/>
  <c r="E91" i="12"/>
  <c r="J88" i="12"/>
  <c r="I88" i="12"/>
  <c r="H88" i="12"/>
  <c r="G88" i="12"/>
  <c r="F88" i="12"/>
  <c r="E88" i="12"/>
  <c r="J86" i="12"/>
  <c r="I86" i="12"/>
  <c r="H86" i="12"/>
  <c r="G86" i="12"/>
  <c r="F86" i="12"/>
  <c r="E86" i="12"/>
  <c r="J84" i="12"/>
  <c r="I84" i="12"/>
  <c r="H84" i="12"/>
  <c r="G84" i="12"/>
  <c r="F84" i="12"/>
  <c r="E84" i="12"/>
  <c r="J82" i="12"/>
  <c r="I82" i="12"/>
  <c r="H82" i="12"/>
  <c r="G82" i="12"/>
  <c r="F82" i="12"/>
  <c r="E82" i="12"/>
  <c r="J80" i="12"/>
  <c r="I80" i="12"/>
  <c r="H80" i="12"/>
  <c r="G80" i="12"/>
  <c r="F80" i="12"/>
  <c r="E80" i="12"/>
  <c r="J78" i="12"/>
  <c r="I78" i="12"/>
  <c r="H78" i="12"/>
  <c r="G78" i="12"/>
  <c r="F78" i="12"/>
  <c r="E78" i="12"/>
  <c r="J76" i="12"/>
  <c r="I76" i="12"/>
  <c r="H76" i="12"/>
  <c r="G76" i="12"/>
  <c r="F76" i="12"/>
  <c r="E76" i="12"/>
  <c r="T71" i="12"/>
  <c r="S71" i="12"/>
  <c r="R71" i="12"/>
  <c r="Q71" i="12"/>
  <c r="T68" i="12"/>
  <c r="S68" i="12"/>
  <c r="R68" i="12"/>
  <c r="Q68" i="12"/>
  <c r="T66" i="12"/>
  <c r="S66" i="12"/>
  <c r="R66" i="12"/>
  <c r="Q66" i="12"/>
  <c r="T64" i="12"/>
  <c r="S64" i="12"/>
  <c r="R64" i="12"/>
  <c r="Q64" i="12"/>
  <c r="T62" i="12"/>
  <c r="S62" i="12"/>
  <c r="R62" i="12"/>
  <c r="Q62" i="12"/>
  <c r="T60" i="12"/>
  <c r="S60" i="12"/>
  <c r="R60" i="12"/>
  <c r="Q60" i="12"/>
  <c r="T58" i="12"/>
  <c r="S58" i="12"/>
  <c r="R58" i="12"/>
  <c r="Q58" i="12"/>
  <c r="T56" i="12"/>
  <c r="S56" i="12"/>
  <c r="R56" i="12"/>
  <c r="Q56" i="12"/>
  <c r="T54" i="12"/>
  <c r="S54" i="12"/>
  <c r="R54" i="12"/>
  <c r="Q54" i="12"/>
  <c r="K71" i="12"/>
  <c r="K68" i="12"/>
  <c r="K66" i="12"/>
  <c r="K64" i="12"/>
  <c r="K62" i="12"/>
  <c r="K60" i="12"/>
  <c r="K58" i="12"/>
  <c r="K56" i="12"/>
  <c r="K54" i="12"/>
  <c r="J71" i="12"/>
  <c r="I71" i="12"/>
  <c r="H71" i="12"/>
  <c r="G71" i="12"/>
  <c r="F71" i="12"/>
  <c r="E71" i="12"/>
  <c r="J68" i="12"/>
  <c r="I68" i="12"/>
  <c r="H68" i="12"/>
  <c r="G68" i="12"/>
  <c r="F68" i="12"/>
  <c r="E68" i="12"/>
  <c r="J66" i="12"/>
  <c r="I66" i="12"/>
  <c r="H66" i="12"/>
  <c r="G66" i="12"/>
  <c r="F66" i="12"/>
  <c r="E66" i="12"/>
  <c r="J64" i="12"/>
  <c r="I64" i="12"/>
  <c r="H64" i="12"/>
  <c r="G64" i="12"/>
  <c r="F64" i="12"/>
  <c r="E64" i="12"/>
  <c r="J62" i="12"/>
  <c r="I62" i="12"/>
  <c r="H62" i="12"/>
  <c r="G62" i="12"/>
  <c r="F62" i="12"/>
  <c r="E62" i="12"/>
  <c r="J60" i="12"/>
  <c r="I60" i="12"/>
  <c r="H60" i="12"/>
  <c r="G60" i="12"/>
  <c r="F60" i="12"/>
  <c r="E60" i="12"/>
  <c r="J58" i="12"/>
  <c r="I58" i="12"/>
  <c r="H58" i="12"/>
  <c r="G58" i="12"/>
  <c r="F58" i="12"/>
  <c r="E58" i="12"/>
  <c r="J56" i="12"/>
  <c r="I56" i="12"/>
  <c r="H56" i="12"/>
  <c r="G56" i="12"/>
  <c r="F56" i="12"/>
  <c r="E56" i="12"/>
  <c r="J54" i="12"/>
  <c r="I54" i="12"/>
  <c r="H54" i="12"/>
  <c r="G54" i="12"/>
  <c r="F54" i="12"/>
  <c r="E54" i="12"/>
  <c r="T49" i="12"/>
  <c r="S49" i="12"/>
  <c r="R49" i="12"/>
  <c r="Q49" i="12"/>
  <c r="T46" i="12"/>
  <c r="S46" i="12"/>
  <c r="R46" i="12"/>
  <c r="Q46" i="12"/>
  <c r="T44" i="12"/>
  <c r="S44" i="12"/>
  <c r="R44" i="12"/>
  <c r="Q44" i="12"/>
  <c r="T42" i="12"/>
  <c r="S42" i="12"/>
  <c r="R42" i="12"/>
  <c r="Q42" i="12"/>
  <c r="K49" i="12"/>
  <c r="K46" i="12"/>
  <c r="K44" i="12"/>
  <c r="K42" i="12"/>
  <c r="J49" i="12"/>
  <c r="I49" i="12"/>
  <c r="H49" i="12"/>
  <c r="G49" i="12"/>
  <c r="F49" i="12"/>
  <c r="E49" i="12"/>
  <c r="J46" i="12"/>
  <c r="I46" i="12"/>
  <c r="H46" i="12"/>
  <c r="G46" i="12"/>
  <c r="F46" i="12"/>
  <c r="E46" i="12"/>
  <c r="J44" i="12"/>
  <c r="I44" i="12"/>
  <c r="H44" i="12"/>
  <c r="G44" i="12"/>
  <c r="F44" i="12"/>
  <c r="E44" i="12"/>
  <c r="J42" i="12"/>
  <c r="I42" i="12"/>
  <c r="H42" i="12"/>
  <c r="G42" i="12"/>
  <c r="F42" i="12"/>
  <c r="E42" i="12"/>
  <c r="T37" i="12"/>
  <c r="S37" i="12"/>
  <c r="R37" i="12"/>
  <c r="Q37" i="12"/>
  <c r="T34" i="12"/>
  <c r="S34" i="12"/>
  <c r="R34" i="12"/>
  <c r="Q34" i="12"/>
  <c r="T32" i="12"/>
  <c r="S32" i="12"/>
  <c r="R32" i="12"/>
  <c r="Q32" i="12"/>
  <c r="T30" i="12"/>
  <c r="S30" i="12"/>
  <c r="R30" i="12"/>
  <c r="Q30" i="12"/>
  <c r="T28" i="12"/>
  <c r="S28" i="12"/>
  <c r="R28" i="12"/>
  <c r="Q28" i="12"/>
  <c r="T26" i="12"/>
  <c r="S26" i="12"/>
  <c r="R26" i="12"/>
  <c r="Q26" i="12"/>
  <c r="T24" i="12"/>
  <c r="S24" i="12"/>
  <c r="R24" i="12"/>
  <c r="Q24" i="12"/>
  <c r="T22" i="12"/>
  <c r="S22" i="12"/>
  <c r="R22" i="12"/>
  <c r="Q22" i="12"/>
  <c r="K37" i="12"/>
  <c r="K34" i="12"/>
  <c r="K32" i="12"/>
  <c r="K30" i="12"/>
  <c r="K28" i="12"/>
  <c r="K26" i="12"/>
  <c r="K24" i="12"/>
  <c r="K22" i="12"/>
  <c r="J37" i="12"/>
  <c r="I37" i="12"/>
  <c r="H37" i="12"/>
  <c r="G37" i="12"/>
  <c r="F37" i="12"/>
  <c r="E37" i="12"/>
  <c r="J34" i="12"/>
  <c r="I34" i="12"/>
  <c r="H34" i="12"/>
  <c r="G34" i="12"/>
  <c r="F34" i="12"/>
  <c r="E34" i="12"/>
  <c r="J32" i="12"/>
  <c r="I32" i="12"/>
  <c r="H32" i="12"/>
  <c r="G32" i="12"/>
  <c r="F32" i="12"/>
  <c r="E32" i="12"/>
  <c r="J30" i="12"/>
  <c r="I30" i="12"/>
  <c r="H30" i="12"/>
  <c r="G30" i="12"/>
  <c r="F30" i="12"/>
  <c r="E30" i="12"/>
  <c r="J28" i="12"/>
  <c r="I28" i="12"/>
  <c r="H28" i="12"/>
  <c r="G28" i="12"/>
  <c r="F28" i="12"/>
  <c r="E28" i="12"/>
  <c r="J26" i="12"/>
  <c r="I26" i="12"/>
  <c r="H26" i="12"/>
  <c r="G26" i="12"/>
  <c r="F26" i="12"/>
  <c r="E26" i="12"/>
  <c r="J24" i="12"/>
  <c r="I24" i="12"/>
  <c r="H24" i="12"/>
  <c r="G24" i="12"/>
  <c r="F24" i="12"/>
  <c r="E24" i="12"/>
  <c r="J22" i="12"/>
  <c r="I22" i="12"/>
  <c r="H22" i="12"/>
  <c r="G22" i="12"/>
  <c r="F22" i="12"/>
  <c r="E22" i="12"/>
  <c r="T16" i="12"/>
  <c r="S16" i="12"/>
  <c r="R16" i="12"/>
  <c r="Q16" i="12"/>
  <c r="T13" i="12"/>
  <c r="S13" i="12"/>
  <c r="R13" i="12"/>
  <c r="Q13" i="12"/>
  <c r="T10" i="12"/>
  <c r="S10" i="12"/>
  <c r="R10" i="12"/>
  <c r="Q10" i="12"/>
  <c r="T7" i="12"/>
  <c r="S7" i="12"/>
  <c r="R7" i="12"/>
  <c r="Q7" i="12"/>
  <c r="K16" i="12"/>
  <c r="K13" i="12"/>
  <c r="K10" i="12"/>
  <c r="K7" i="12"/>
  <c r="J16" i="12"/>
  <c r="I16" i="12"/>
  <c r="H16" i="12"/>
  <c r="G16" i="12"/>
  <c r="F16" i="12"/>
  <c r="E16" i="12"/>
  <c r="J13" i="12"/>
  <c r="I13" i="12"/>
  <c r="H13" i="12"/>
  <c r="G13" i="12"/>
  <c r="F13" i="12"/>
  <c r="E13" i="12"/>
  <c r="J10" i="12"/>
  <c r="I10" i="12"/>
  <c r="H10" i="12"/>
  <c r="G10" i="12"/>
  <c r="F10" i="12"/>
  <c r="E10" i="12"/>
  <c r="J7" i="12"/>
  <c r="I7" i="12"/>
  <c r="H7" i="12"/>
  <c r="G7" i="12"/>
  <c r="F7" i="12"/>
  <c r="E7" i="12"/>
  <c r="T161" i="11"/>
  <c r="S161" i="11"/>
  <c r="R161" i="11"/>
  <c r="Q161" i="11"/>
  <c r="K161" i="11"/>
  <c r="J161" i="11"/>
  <c r="I161" i="11"/>
  <c r="H161" i="11"/>
  <c r="G161" i="11"/>
  <c r="F161" i="11"/>
  <c r="E161" i="11"/>
  <c r="T155" i="11"/>
  <c r="S155" i="11"/>
  <c r="R155" i="11"/>
  <c r="Q155" i="11"/>
  <c r="K155" i="11"/>
  <c r="J155" i="11"/>
  <c r="I155" i="11"/>
  <c r="H155" i="11"/>
  <c r="G155" i="11"/>
  <c r="F155" i="11"/>
  <c r="E155" i="11"/>
  <c r="T149" i="11"/>
  <c r="S149" i="11"/>
  <c r="R149" i="11"/>
  <c r="Q149" i="11"/>
  <c r="T146" i="11"/>
  <c r="S146" i="11"/>
  <c r="R146" i="11"/>
  <c r="Q146" i="11"/>
  <c r="T144" i="11"/>
  <c r="S144" i="11"/>
  <c r="R144" i="11"/>
  <c r="Q144" i="11"/>
  <c r="T142" i="11"/>
  <c r="S142" i="11"/>
  <c r="R142" i="11"/>
  <c r="Q142" i="11"/>
  <c r="T140" i="11"/>
  <c r="S140" i="11"/>
  <c r="R140" i="11"/>
  <c r="Q140" i="11"/>
  <c r="K149" i="11"/>
  <c r="K146" i="11"/>
  <c r="K144" i="11"/>
  <c r="K142" i="11"/>
  <c r="K140" i="11"/>
  <c r="J149" i="11"/>
  <c r="I149" i="11"/>
  <c r="J146" i="11"/>
  <c r="I146" i="11"/>
  <c r="J144" i="11"/>
  <c r="I144" i="11"/>
  <c r="J142" i="11"/>
  <c r="I142" i="11"/>
  <c r="J140" i="11"/>
  <c r="I140" i="11"/>
  <c r="T135" i="11"/>
  <c r="S135" i="11"/>
  <c r="R135" i="11"/>
  <c r="Q135" i="11"/>
  <c r="T132" i="11"/>
  <c r="S132" i="11"/>
  <c r="R132" i="11"/>
  <c r="Q132" i="11"/>
  <c r="T130" i="11"/>
  <c r="S130" i="11"/>
  <c r="R130" i="11"/>
  <c r="Q130" i="11"/>
  <c r="T128" i="11"/>
  <c r="S128" i="11"/>
  <c r="R128" i="11"/>
  <c r="Q128" i="11"/>
  <c r="T126" i="11"/>
  <c r="S126" i="11"/>
  <c r="R126" i="11"/>
  <c r="Q126" i="11"/>
  <c r="K135" i="11"/>
  <c r="K132" i="11"/>
  <c r="K130" i="11"/>
  <c r="K128" i="11"/>
  <c r="K126" i="11"/>
  <c r="J135" i="11"/>
  <c r="I135" i="11"/>
  <c r="H135" i="11"/>
  <c r="G135" i="11"/>
  <c r="F135" i="11"/>
  <c r="E135" i="11"/>
  <c r="J132" i="11"/>
  <c r="I132" i="11"/>
  <c r="H132" i="11"/>
  <c r="G132" i="11"/>
  <c r="F132" i="11"/>
  <c r="E132" i="11"/>
  <c r="J130" i="11"/>
  <c r="I130" i="11"/>
  <c r="H130" i="11"/>
  <c r="G130" i="11"/>
  <c r="F130" i="11"/>
  <c r="E130" i="11"/>
  <c r="J128" i="11"/>
  <c r="I128" i="11"/>
  <c r="H128" i="11"/>
  <c r="G128" i="11"/>
  <c r="F128" i="11"/>
  <c r="E128" i="11"/>
  <c r="J126" i="11"/>
  <c r="I126" i="11"/>
  <c r="H126" i="11"/>
  <c r="G126" i="11"/>
  <c r="F126" i="11"/>
  <c r="E126" i="11"/>
  <c r="T121" i="11"/>
  <c r="S121" i="11"/>
  <c r="R121" i="11"/>
  <c r="Q121" i="11"/>
  <c r="T118" i="11"/>
  <c r="S118" i="11"/>
  <c r="R118" i="11"/>
  <c r="Q118" i="11"/>
  <c r="T116" i="11"/>
  <c r="S116" i="11"/>
  <c r="R116" i="11"/>
  <c r="Q116" i="11"/>
  <c r="T114" i="11"/>
  <c r="S114" i="11"/>
  <c r="R114" i="11"/>
  <c r="Q114" i="11"/>
  <c r="T112" i="11"/>
  <c r="S112" i="11"/>
  <c r="R112" i="11"/>
  <c r="Q112" i="11"/>
  <c r="T110" i="11"/>
  <c r="S110" i="11"/>
  <c r="R110" i="11"/>
  <c r="Q110" i="11"/>
  <c r="T108" i="11"/>
  <c r="S108" i="11"/>
  <c r="R108" i="11"/>
  <c r="Q108" i="11"/>
  <c r="T106" i="11"/>
  <c r="S106" i="11"/>
  <c r="R106" i="11"/>
  <c r="Q106" i="11"/>
  <c r="T104" i="11"/>
  <c r="S104" i="11"/>
  <c r="R104" i="11"/>
  <c r="Q104" i="11"/>
  <c r="T102" i="11"/>
  <c r="S102" i="11"/>
  <c r="R102" i="11"/>
  <c r="Q102" i="11"/>
  <c r="T100" i="11"/>
  <c r="S100" i="11"/>
  <c r="R100" i="11"/>
  <c r="Q100" i="11"/>
  <c r="T98" i="11"/>
  <c r="S98" i="11"/>
  <c r="R98" i="11"/>
  <c r="Q98" i="11"/>
  <c r="T96" i="11"/>
  <c r="S96" i="11"/>
  <c r="R96" i="11"/>
  <c r="Q96" i="11"/>
  <c r="K121" i="11"/>
  <c r="K118" i="11"/>
  <c r="K116" i="11"/>
  <c r="K114" i="11"/>
  <c r="K112" i="11"/>
  <c r="K110" i="11"/>
  <c r="K108" i="11"/>
  <c r="K106" i="11"/>
  <c r="K104" i="11"/>
  <c r="K102" i="11"/>
  <c r="K100" i="11"/>
  <c r="K98" i="11"/>
  <c r="K96" i="11"/>
  <c r="J121" i="11"/>
  <c r="I121" i="11"/>
  <c r="H121" i="11"/>
  <c r="G121" i="11"/>
  <c r="F121" i="11"/>
  <c r="E121" i="11"/>
  <c r="J118" i="11"/>
  <c r="I118" i="11"/>
  <c r="H118" i="11"/>
  <c r="G118" i="11"/>
  <c r="F118" i="11"/>
  <c r="E118" i="11"/>
  <c r="J116" i="11"/>
  <c r="I116" i="11"/>
  <c r="H116" i="11"/>
  <c r="G116" i="11"/>
  <c r="F116" i="11"/>
  <c r="E116" i="11"/>
  <c r="J114" i="11"/>
  <c r="I114" i="11"/>
  <c r="H114" i="11"/>
  <c r="G114" i="11"/>
  <c r="F114" i="11"/>
  <c r="E114" i="11"/>
  <c r="J112" i="11"/>
  <c r="I112" i="11"/>
  <c r="H112" i="11"/>
  <c r="G112" i="11"/>
  <c r="F112" i="11"/>
  <c r="E112" i="11"/>
  <c r="J110" i="11"/>
  <c r="I110" i="11"/>
  <c r="H110" i="11"/>
  <c r="G110" i="11"/>
  <c r="F110" i="11"/>
  <c r="E110" i="11"/>
  <c r="J108" i="11"/>
  <c r="I108" i="11"/>
  <c r="H108" i="11"/>
  <c r="G108" i="11"/>
  <c r="F108" i="11"/>
  <c r="E108" i="11"/>
  <c r="J106" i="11"/>
  <c r="I106" i="11"/>
  <c r="H106" i="11"/>
  <c r="G106" i="11"/>
  <c r="F106" i="11"/>
  <c r="E106" i="11"/>
  <c r="J104" i="11"/>
  <c r="I104" i="11"/>
  <c r="H104" i="11"/>
  <c r="G104" i="11"/>
  <c r="F104" i="11"/>
  <c r="E104" i="11"/>
  <c r="J102" i="11"/>
  <c r="I102" i="11"/>
  <c r="H102" i="11"/>
  <c r="G102" i="11"/>
  <c r="F102" i="11"/>
  <c r="E102" i="11"/>
  <c r="J100" i="11"/>
  <c r="I100" i="11"/>
  <c r="H100" i="11"/>
  <c r="G100" i="11"/>
  <c r="F100" i="11"/>
  <c r="E100" i="11"/>
  <c r="J98" i="11"/>
  <c r="I98" i="11"/>
  <c r="H98" i="11"/>
  <c r="G98" i="11"/>
  <c r="F98" i="11"/>
  <c r="E98" i="11"/>
  <c r="J96" i="11"/>
  <c r="I96" i="11"/>
  <c r="H96" i="11"/>
  <c r="G96" i="11"/>
  <c r="F96" i="11"/>
  <c r="E96" i="11"/>
  <c r="T91" i="11"/>
  <c r="S91" i="11"/>
  <c r="R91" i="11"/>
  <c r="Q91" i="11"/>
  <c r="T88" i="11"/>
  <c r="S88" i="11"/>
  <c r="R88" i="11"/>
  <c r="Q88" i="11"/>
  <c r="T86" i="11"/>
  <c r="S86" i="11"/>
  <c r="R86" i="11"/>
  <c r="Q86" i="11"/>
  <c r="T84" i="11"/>
  <c r="S84" i="11"/>
  <c r="R84" i="11"/>
  <c r="Q84" i="11"/>
  <c r="T82" i="11"/>
  <c r="S82" i="11"/>
  <c r="R82" i="11"/>
  <c r="Q82" i="11"/>
  <c r="T80" i="11"/>
  <c r="S80" i="11"/>
  <c r="R80" i="11"/>
  <c r="Q80" i="11"/>
  <c r="T78" i="11"/>
  <c r="S78" i="11"/>
  <c r="R78" i="11"/>
  <c r="Q78" i="11"/>
  <c r="T76" i="11"/>
  <c r="S76" i="11"/>
  <c r="R76" i="11"/>
  <c r="Q76" i="11"/>
  <c r="K91" i="11"/>
  <c r="K88" i="11"/>
  <c r="K86" i="11"/>
  <c r="K84" i="11"/>
  <c r="K82" i="11"/>
  <c r="K80" i="11"/>
  <c r="K78" i="11"/>
  <c r="K76" i="11"/>
  <c r="J91" i="11"/>
  <c r="I91" i="11"/>
  <c r="H91" i="11"/>
  <c r="G91" i="11"/>
  <c r="F91" i="11"/>
  <c r="E91" i="11"/>
  <c r="J88" i="11"/>
  <c r="I88" i="11"/>
  <c r="H88" i="11"/>
  <c r="G88" i="11"/>
  <c r="F88" i="11"/>
  <c r="E88" i="11"/>
  <c r="J86" i="11"/>
  <c r="I86" i="11"/>
  <c r="H86" i="11"/>
  <c r="G86" i="11"/>
  <c r="F86" i="11"/>
  <c r="E86" i="11"/>
  <c r="J84" i="11"/>
  <c r="I84" i="11"/>
  <c r="H84" i="11"/>
  <c r="G84" i="11"/>
  <c r="F84" i="11"/>
  <c r="E84" i="11"/>
  <c r="J82" i="11"/>
  <c r="I82" i="11"/>
  <c r="H82" i="11"/>
  <c r="G82" i="11"/>
  <c r="F82" i="11"/>
  <c r="E82" i="11"/>
  <c r="J80" i="11"/>
  <c r="I80" i="11"/>
  <c r="H80" i="11"/>
  <c r="G80" i="11"/>
  <c r="F80" i="11"/>
  <c r="E80" i="11"/>
  <c r="J78" i="11"/>
  <c r="I78" i="11"/>
  <c r="H78" i="11"/>
  <c r="G78" i="11"/>
  <c r="F78" i="11"/>
  <c r="E78" i="11"/>
  <c r="J76" i="11"/>
  <c r="I76" i="11"/>
  <c r="H76" i="11"/>
  <c r="G76" i="11"/>
  <c r="F76" i="11"/>
  <c r="E76" i="11"/>
  <c r="T71" i="11"/>
  <c r="S71" i="11"/>
  <c r="R71" i="11"/>
  <c r="Q71" i="11"/>
  <c r="T68" i="11"/>
  <c r="S68" i="11"/>
  <c r="R68" i="11"/>
  <c r="Q68" i="11"/>
  <c r="T66" i="11"/>
  <c r="S66" i="11"/>
  <c r="R66" i="11"/>
  <c r="Q66" i="11"/>
  <c r="T64" i="11"/>
  <c r="S64" i="11"/>
  <c r="R64" i="11"/>
  <c r="Q64" i="11"/>
  <c r="T62" i="11"/>
  <c r="S62" i="11"/>
  <c r="R62" i="11"/>
  <c r="Q62" i="11"/>
  <c r="T60" i="11"/>
  <c r="S60" i="11"/>
  <c r="R60" i="11"/>
  <c r="Q60" i="11"/>
  <c r="T58" i="11"/>
  <c r="S58" i="11"/>
  <c r="R58" i="11"/>
  <c r="Q58" i="11"/>
  <c r="T56" i="11"/>
  <c r="S56" i="11"/>
  <c r="R56" i="11"/>
  <c r="Q56" i="11"/>
  <c r="T54" i="11"/>
  <c r="S54" i="11"/>
  <c r="R54" i="11"/>
  <c r="Q54" i="11"/>
  <c r="K71" i="11"/>
  <c r="K68" i="11"/>
  <c r="K66" i="11"/>
  <c r="K64" i="11"/>
  <c r="K62" i="11"/>
  <c r="K60" i="11"/>
  <c r="K58" i="11"/>
  <c r="K56" i="11"/>
  <c r="K54" i="11"/>
  <c r="J71" i="11"/>
  <c r="I71" i="11"/>
  <c r="H71" i="11"/>
  <c r="G71" i="11"/>
  <c r="F71" i="11"/>
  <c r="E71" i="11"/>
  <c r="J68" i="11"/>
  <c r="I68" i="11"/>
  <c r="H68" i="11"/>
  <c r="G68" i="11"/>
  <c r="F68" i="11"/>
  <c r="E68" i="11"/>
  <c r="J66" i="11"/>
  <c r="I66" i="11"/>
  <c r="H66" i="11"/>
  <c r="G66" i="11"/>
  <c r="F66" i="11"/>
  <c r="E66" i="11"/>
  <c r="J64" i="11"/>
  <c r="I64" i="11"/>
  <c r="H64" i="11"/>
  <c r="G64" i="11"/>
  <c r="F64" i="11"/>
  <c r="E64" i="11"/>
  <c r="J62" i="11"/>
  <c r="I62" i="11"/>
  <c r="H62" i="11"/>
  <c r="G62" i="11"/>
  <c r="F62" i="11"/>
  <c r="E62" i="11"/>
  <c r="J60" i="11"/>
  <c r="I60" i="11"/>
  <c r="H60" i="11"/>
  <c r="G60" i="11"/>
  <c r="F60" i="11"/>
  <c r="E60" i="11"/>
  <c r="J58" i="11"/>
  <c r="I58" i="11"/>
  <c r="H58" i="11"/>
  <c r="G58" i="11"/>
  <c r="F58" i="11"/>
  <c r="E58" i="11"/>
  <c r="J56" i="11"/>
  <c r="I56" i="11"/>
  <c r="H56" i="11"/>
  <c r="G56" i="11"/>
  <c r="F56" i="11"/>
  <c r="E56" i="11"/>
  <c r="J54" i="11"/>
  <c r="I54" i="11"/>
  <c r="H54" i="11"/>
  <c r="G54" i="11"/>
  <c r="F54" i="11"/>
  <c r="E54" i="11"/>
  <c r="T49" i="11"/>
  <c r="S49" i="11"/>
  <c r="R49" i="11"/>
  <c r="Q49" i="11"/>
  <c r="T46" i="11"/>
  <c r="S46" i="11"/>
  <c r="R46" i="11"/>
  <c r="Q46" i="11"/>
  <c r="T44" i="11"/>
  <c r="S44" i="11"/>
  <c r="R44" i="11"/>
  <c r="Q44" i="11"/>
  <c r="T42" i="11"/>
  <c r="S42" i="11"/>
  <c r="R42" i="11"/>
  <c r="Q42" i="11"/>
  <c r="K49" i="11"/>
  <c r="K46" i="11"/>
  <c r="K44" i="11"/>
  <c r="K42" i="11"/>
  <c r="J49" i="11"/>
  <c r="I49" i="11"/>
  <c r="H49" i="11"/>
  <c r="G49" i="11"/>
  <c r="F49" i="11"/>
  <c r="E49" i="11"/>
  <c r="J46" i="11"/>
  <c r="I46" i="11"/>
  <c r="H46" i="11"/>
  <c r="G46" i="11"/>
  <c r="F46" i="11"/>
  <c r="E46" i="11"/>
  <c r="J44" i="11"/>
  <c r="I44" i="11"/>
  <c r="H44" i="11"/>
  <c r="G44" i="11"/>
  <c r="F44" i="11"/>
  <c r="E44" i="11"/>
  <c r="J42" i="11"/>
  <c r="I42" i="11"/>
  <c r="H42" i="11"/>
  <c r="G42" i="11"/>
  <c r="F42" i="11"/>
  <c r="E42" i="11"/>
  <c r="U37" i="11"/>
  <c r="T37" i="11"/>
  <c r="S37" i="11"/>
  <c r="R37" i="11"/>
  <c r="Q37" i="11"/>
  <c r="T34" i="11"/>
  <c r="S34" i="11"/>
  <c r="R34" i="11"/>
  <c r="Q34" i="11"/>
  <c r="T32" i="11"/>
  <c r="S32" i="11"/>
  <c r="R32" i="11"/>
  <c r="Q32" i="11"/>
  <c r="T30" i="11"/>
  <c r="S30" i="11"/>
  <c r="R30" i="11"/>
  <c r="Q30" i="11"/>
  <c r="T28" i="11"/>
  <c r="S28" i="11"/>
  <c r="R28" i="11"/>
  <c r="Q28" i="11"/>
  <c r="T26" i="11"/>
  <c r="S26" i="11"/>
  <c r="R26" i="11"/>
  <c r="Q26" i="11"/>
  <c r="T24" i="11"/>
  <c r="S24" i="11"/>
  <c r="R24" i="11"/>
  <c r="Q24" i="11"/>
  <c r="T22" i="11"/>
  <c r="S22" i="11"/>
  <c r="R22" i="11"/>
  <c r="Q22" i="11"/>
  <c r="K37" i="11"/>
  <c r="K34" i="11"/>
  <c r="K32" i="11"/>
  <c r="K30" i="11"/>
  <c r="K28" i="11"/>
  <c r="K26" i="11"/>
  <c r="K24" i="11"/>
  <c r="K22" i="11"/>
  <c r="J37" i="11"/>
  <c r="I37" i="11"/>
  <c r="H37" i="11"/>
  <c r="G37" i="11"/>
  <c r="F37" i="11"/>
  <c r="E37" i="11"/>
  <c r="J34" i="11"/>
  <c r="I34" i="11"/>
  <c r="H34" i="11"/>
  <c r="G34" i="11"/>
  <c r="F34" i="11"/>
  <c r="E34" i="11"/>
  <c r="J32" i="11"/>
  <c r="I32" i="11"/>
  <c r="H32" i="11"/>
  <c r="G32" i="11"/>
  <c r="F32" i="11"/>
  <c r="E32" i="11"/>
  <c r="J30" i="11"/>
  <c r="I30" i="11"/>
  <c r="H30" i="11"/>
  <c r="G30" i="11"/>
  <c r="F30" i="11"/>
  <c r="E30" i="11"/>
  <c r="J28" i="11"/>
  <c r="I28" i="11"/>
  <c r="H28" i="11"/>
  <c r="G28" i="11"/>
  <c r="F28" i="11"/>
  <c r="E28" i="11"/>
  <c r="J26" i="11"/>
  <c r="I26" i="11"/>
  <c r="H26" i="11"/>
  <c r="G26" i="11"/>
  <c r="F26" i="11"/>
  <c r="E26" i="11"/>
  <c r="J24" i="11"/>
  <c r="I24" i="11"/>
  <c r="H24" i="11"/>
  <c r="G24" i="11"/>
  <c r="F24" i="11"/>
  <c r="E24" i="11"/>
  <c r="J22" i="11"/>
  <c r="I22" i="11"/>
  <c r="H22" i="11"/>
  <c r="G22" i="11"/>
  <c r="F22" i="11"/>
  <c r="E22" i="11"/>
  <c r="T16" i="11"/>
  <c r="S16" i="11"/>
  <c r="R16" i="11"/>
  <c r="Q16" i="11"/>
  <c r="T13" i="11"/>
  <c r="S13" i="11"/>
  <c r="R13" i="11"/>
  <c r="Q13" i="11"/>
  <c r="T10" i="11"/>
  <c r="S10" i="11"/>
  <c r="R10" i="11"/>
  <c r="Q10" i="11"/>
  <c r="T7" i="11"/>
  <c r="S7" i="11"/>
  <c r="R7" i="11"/>
  <c r="Q7" i="11"/>
  <c r="K16" i="11"/>
  <c r="K13" i="11"/>
  <c r="K10" i="11"/>
  <c r="K7" i="11"/>
  <c r="J16" i="11"/>
  <c r="I16" i="11"/>
  <c r="H16" i="11"/>
  <c r="G16" i="11"/>
  <c r="F16" i="11"/>
  <c r="E16" i="11"/>
  <c r="J13" i="11"/>
  <c r="I13" i="11"/>
  <c r="H13" i="11"/>
  <c r="G13" i="11"/>
  <c r="F13" i="11"/>
  <c r="E13" i="11"/>
  <c r="J10" i="11"/>
  <c r="I10" i="11"/>
  <c r="H10" i="11"/>
  <c r="G10" i="11"/>
  <c r="F10" i="11"/>
  <c r="E10" i="11"/>
  <c r="J7" i="11"/>
  <c r="I7" i="11"/>
  <c r="H7" i="11"/>
  <c r="G7" i="11"/>
  <c r="F7" i="11"/>
  <c r="E7" i="11"/>
  <c r="T161" i="10"/>
  <c r="S161" i="10"/>
  <c r="R161" i="10"/>
  <c r="Q161" i="10"/>
  <c r="K161" i="10"/>
  <c r="J161" i="10"/>
  <c r="I161" i="10"/>
  <c r="H161" i="10"/>
  <c r="G161" i="10"/>
  <c r="F161" i="10"/>
  <c r="E161" i="10"/>
  <c r="T155" i="10"/>
  <c r="S155" i="10"/>
  <c r="R155" i="10"/>
  <c r="Q155" i="10"/>
  <c r="K155" i="10"/>
  <c r="J155" i="10"/>
  <c r="I155" i="10"/>
  <c r="H155" i="10"/>
  <c r="G155" i="10"/>
  <c r="F155" i="10"/>
  <c r="E155" i="10"/>
  <c r="T149" i="10"/>
  <c r="S149" i="10"/>
  <c r="R149" i="10"/>
  <c r="Q149" i="10"/>
  <c r="T146" i="10"/>
  <c r="S146" i="10"/>
  <c r="R146" i="10"/>
  <c r="Q146" i="10"/>
  <c r="T144" i="10"/>
  <c r="S144" i="10"/>
  <c r="R144" i="10"/>
  <c r="Q144" i="10"/>
  <c r="T142" i="10"/>
  <c r="S142" i="10"/>
  <c r="R142" i="10"/>
  <c r="Q142" i="10"/>
  <c r="T140" i="10"/>
  <c r="S140" i="10"/>
  <c r="R140" i="10"/>
  <c r="Q140" i="10"/>
  <c r="K149" i="10"/>
  <c r="K146" i="10"/>
  <c r="K144" i="10"/>
  <c r="K142" i="10"/>
  <c r="K140" i="10"/>
  <c r="J149" i="10"/>
  <c r="I149" i="10"/>
  <c r="J146" i="10"/>
  <c r="I146" i="10"/>
  <c r="J144" i="10"/>
  <c r="I144" i="10"/>
  <c r="J142" i="10"/>
  <c r="I142" i="10"/>
  <c r="J140" i="10"/>
  <c r="I140" i="10"/>
  <c r="T135" i="10"/>
  <c r="S135" i="10"/>
  <c r="R135" i="10"/>
  <c r="Q135" i="10"/>
  <c r="T132" i="10"/>
  <c r="S132" i="10"/>
  <c r="R132" i="10"/>
  <c r="Q132" i="10"/>
  <c r="T130" i="10"/>
  <c r="S130" i="10"/>
  <c r="R130" i="10"/>
  <c r="Q130" i="10"/>
  <c r="T128" i="10"/>
  <c r="S128" i="10"/>
  <c r="R128" i="10"/>
  <c r="Q128" i="10"/>
  <c r="T126" i="10"/>
  <c r="S126" i="10"/>
  <c r="R126" i="10"/>
  <c r="Q126" i="10"/>
  <c r="K135" i="10"/>
  <c r="K132" i="10"/>
  <c r="K130" i="10"/>
  <c r="K128" i="10"/>
  <c r="K126" i="10"/>
  <c r="J135" i="10"/>
  <c r="I135" i="10"/>
  <c r="H135" i="10"/>
  <c r="G135" i="10"/>
  <c r="F135" i="10"/>
  <c r="E135" i="10"/>
  <c r="J132" i="10"/>
  <c r="I132" i="10"/>
  <c r="H132" i="10"/>
  <c r="G132" i="10"/>
  <c r="F132" i="10"/>
  <c r="E132" i="10"/>
  <c r="J130" i="10"/>
  <c r="I130" i="10"/>
  <c r="H130" i="10"/>
  <c r="G130" i="10"/>
  <c r="F130" i="10"/>
  <c r="E130" i="10"/>
  <c r="J128" i="10"/>
  <c r="I128" i="10"/>
  <c r="H128" i="10"/>
  <c r="G128" i="10"/>
  <c r="F128" i="10"/>
  <c r="E128" i="10"/>
  <c r="J126" i="10"/>
  <c r="I126" i="10"/>
  <c r="H126" i="10"/>
  <c r="G126" i="10"/>
  <c r="F126" i="10"/>
  <c r="E126" i="10"/>
  <c r="T121" i="10"/>
  <c r="S121" i="10"/>
  <c r="R121" i="10"/>
  <c r="Q121" i="10"/>
  <c r="T118" i="10"/>
  <c r="S118" i="10"/>
  <c r="R118" i="10"/>
  <c r="Q118" i="10"/>
  <c r="T116" i="10"/>
  <c r="S116" i="10"/>
  <c r="R116" i="10"/>
  <c r="Q116" i="10"/>
  <c r="T114" i="10"/>
  <c r="S114" i="10"/>
  <c r="R114" i="10"/>
  <c r="Q114" i="10"/>
  <c r="T112" i="10"/>
  <c r="S112" i="10"/>
  <c r="R112" i="10"/>
  <c r="Q112" i="10"/>
  <c r="T110" i="10"/>
  <c r="S110" i="10"/>
  <c r="R110" i="10"/>
  <c r="Q110" i="10"/>
  <c r="T108" i="10"/>
  <c r="S108" i="10"/>
  <c r="R108" i="10"/>
  <c r="Q108" i="10"/>
  <c r="T106" i="10"/>
  <c r="S106" i="10"/>
  <c r="R106" i="10"/>
  <c r="Q106" i="10"/>
  <c r="T104" i="10"/>
  <c r="S104" i="10"/>
  <c r="R104" i="10"/>
  <c r="Q104" i="10"/>
  <c r="T102" i="10"/>
  <c r="S102" i="10"/>
  <c r="R102" i="10"/>
  <c r="Q102" i="10"/>
  <c r="T100" i="10"/>
  <c r="S100" i="10"/>
  <c r="R100" i="10"/>
  <c r="Q100" i="10"/>
  <c r="T98" i="10"/>
  <c r="S98" i="10"/>
  <c r="R98" i="10"/>
  <c r="Q98" i="10"/>
  <c r="T96" i="10"/>
  <c r="S96" i="10"/>
  <c r="R96" i="10"/>
  <c r="Q96" i="10"/>
  <c r="K121" i="10"/>
  <c r="K118" i="10"/>
  <c r="K116" i="10"/>
  <c r="K114" i="10"/>
  <c r="K112" i="10"/>
  <c r="K110" i="10"/>
  <c r="K108" i="10"/>
  <c r="K106" i="10"/>
  <c r="K104" i="10"/>
  <c r="K102" i="10"/>
  <c r="K100" i="10"/>
  <c r="K98" i="10"/>
  <c r="K96" i="10"/>
  <c r="J121" i="10"/>
  <c r="I121" i="10"/>
  <c r="H121" i="10"/>
  <c r="G121" i="10"/>
  <c r="F121" i="10"/>
  <c r="E121" i="10"/>
  <c r="J118" i="10"/>
  <c r="I118" i="10"/>
  <c r="H118" i="10"/>
  <c r="G118" i="10"/>
  <c r="F118" i="10"/>
  <c r="E118" i="10"/>
  <c r="J116" i="10"/>
  <c r="I116" i="10"/>
  <c r="H116" i="10"/>
  <c r="G116" i="10"/>
  <c r="F116" i="10"/>
  <c r="E116" i="10"/>
  <c r="J114" i="10"/>
  <c r="I114" i="10"/>
  <c r="H114" i="10"/>
  <c r="G114" i="10"/>
  <c r="F114" i="10"/>
  <c r="E114" i="10"/>
  <c r="J112" i="10"/>
  <c r="I112" i="10"/>
  <c r="H112" i="10"/>
  <c r="G112" i="10"/>
  <c r="F112" i="10"/>
  <c r="E112" i="10"/>
  <c r="J110" i="10"/>
  <c r="I110" i="10"/>
  <c r="H110" i="10"/>
  <c r="G110" i="10"/>
  <c r="F110" i="10"/>
  <c r="E110" i="10"/>
  <c r="J108" i="10"/>
  <c r="I108" i="10"/>
  <c r="H108" i="10"/>
  <c r="G108" i="10"/>
  <c r="F108" i="10"/>
  <c r="E108" i="10"/>
  <c r="J106" i="10"/>
  <c r="I106" i="10"/>
  <c r="H106" i="10"/>
  <c r="G106" i="10"/>
  <c r="F106" i="10"/>
  <c r="E106" i="10"/>
  <c r="J104" i="10"/>
  <c r="I104" i="10"/>
  <c r="H104" i="10"/>
  <c r="G104" i="10"/>
  <c r="F104" i="10"/>
  <c r="E104" i="10"/>
  <c r="J102" i="10"/>
  <c r="I102" i="10"/>
  <c r="H102" i="10"/>
  <c r="G102" i="10"/>
  <c r="F102" i="10"/>
  <c r="E102" i="10"/>
  <c r="J100" i="10"/>
  <c r="I100" i="10"/>
  <c r="H100" i="10"/>
  <c r="G100" i="10"/>
  <c r="F100" i="10"/>
  <c r="E100" i="10"/>
  <c r="J98" i="10"/>
  <c r="I98" i="10"/>
  <c r="H98" i="10"/>
  <c r="G98" i="10"/>
  <c r="F98" i="10"/>
  <c r="E98" i="10"/>
  <c r="J96" i="10"/>
  <c r="I96" i="10"/>
  <c r="H96" i="10"/>
  <c r="G96" i="10"/>
  <c r="F96" i="10"/>
  <c r="E96" i="10"/>
  <c r="T91" i="10"/>
  <c r="S91" i="10"/>
  <c r="R91" i="10"/>
  <c r="Q91" i="10"/>
  <c r="T88" i="10"/>
  <c r="S88" i="10"/>
  <c r="R88" i="10"/>
  <c r="Q88" i="10"/>
  <c r="T86" i="10"/>
  <c r="S86" i="10"/>
  <c r="R86" i="10"/>
  <c r="Q86" i="10"/>
  <c r="T84" i="10"/>
  <c r="S84" i="10"/>
  <c r="R84" i="10"/>
  <c r="Q84" i="10"/>
  <c r="T82" i="10"/>
  <c r="S82" i="10"/>
  <c r="R82" i="10"/>
  <c r="Q82" i="10"/>
  <c r="T80" i="10"/>
  <c r="S80" i="10"/>
  <c r="R80" i="10"/>
  <c r="Q80" i="10"/>
  <c r="T78" i="10"/>
  <c r="S78" i="10"/>
  <c r="R78" i="10"/>
  <c r="Q78" i="10"/>
  <c r="T76" i="10"/>
  <c r="S76" i="10"/>
  <c r="R76" i="10"/>
  <c r="Q76" i="10"/>
  <c r="K91" i="10"/>
  <c r="K88" i="10"/>
  <c r="K86" i="10"/>
  <c r="K84" i="10"/>
  <c r="K82" i="10"/>
  <c r="K80" i="10"/>
  <c r="K78" i="10"/>
  <c r="K76" i="10"/>
  <c r="J91" i="10"/>
  <c r="I91" i="10"/>
  <c r="H91" i="10"/>
  <c r="G91" i="10"/>
  <c r="F91" i="10"/>
  <c r="E91" i="10"/>
  <c r="J88" i="10"/>
  <c r="I88" i="10"/>
  <c r="H88" i="10"/>
  <c r="G88" i="10"/>
  <c r="F88" i="10"/>
  <c r="E88" i="10"/>
  <c r="J86" i="10"/>
  <c r="I86" i="10"/>
  <c r="H86" i="10"/>
  <c r="G86" i="10"/>
  <c r="F86" i="10"/>
  <c r="E86" i="10"/>
  <c r="J84" i="10"/>
  <c r="I84" i="10"/>
  <c r="H84" i="10"/>
  <c r="G84" i="10"/>
  <c r="F84" i="10"/>
  <c r="E84" i="10"/>
  <c r="J82" i="10"/>
  <c r="I82" i="10"/>
  <c r="H82" i="10"/>
  <c r="G82" i="10"/>
  <c r="F82" i="10"/>
  <c r="E82" i="10"/>
  <c r="J80" i="10"/>
  <c r="I80" i="10"/>
  <c r="H80" i="10"/>
  <c r="G80" i="10"/>
  <c r="F80" i="10"/>
  <c r="E80" i="10"/>
  <c r="J78" i="10"/>
  <c r="I78" i="10"/>
  <c r="H78" i="10"/>
  <c r="G78" i="10"/>
  <c r="F78" i="10"/>
  <c r="E78" i="10"/>
  <c r="J76" i="10"/>
  <c r="I76" i="10"/>
  <c r="H76" i="10"/>
  <c r="G76" i="10"/>
  <c r="F76" i="10"/>
  <c r="E76" i="10"/>
  <c r="T71" i="10"/>
  <c r="S71" i="10"/>
  <c r="R71" i="10"/>
  <c r="Q71" i="10"/>
  <c r="T68" i="10"/>
  <c r="S68" i="10"/>
  <c r="R68" i="10"/>
  <c r="Q68" i="10"/>
  <c r="T66" i="10"/>
  <c r="S66" i="10"/>
  <c r="R66" i="10"/>
  <c r="Q66" i="10"/>
  <c r="T64" i="10"/>
  <c r="S64" i="10"/>
  <c r="R64" i="10"/>
  <c r="Q64" i="10"/>
  <c r="T62" i="10"/>
  <c r="S62" i="10"/>
  <c r="R62" i="10"/>
  <c r="Q62" i="10"/>
  <c r="T60" i="10"/>
  <c r="S60" i="10"/>
  <c r="R60" i="10"/>
  <c r="Q60" i="10"/>
  <c r="T58" i="10"/>
  <c r="S58" i="10"/>
  <c r="R58" i="10"/>
  <c r="Q58" i="10"/>
  <c r="T56" i="10"/>
  <c r="S56" i="10"/>
  <c r="R56" i="10"/>
  <c r="Q56" i="10"/>
  <c r="T54" i="10"/>
  <c r="S54" i="10"/>
  <c r="R54" i="10"/>
  <c r="Q54" i="10"/>
  <c r="K71" i="10"/>
  <c r="K68" i="10"/>
  <c r="K66" i="10"/>
  <c r="K64" i="10"/>
  <c r="K62" i="10"/>
  <c r="K60" i="10"/>
  <c r="K58" i="10"/>
  <c r="K56" i="10"/>
  <c r="K54" i="10"/>
  <c r="J71" i="10"/>
  <c r="I71" i="10"/>
  <c r="H71" i="10"/>
  <c r="G71" i="10"/>
  <c r="F71" i="10"/>
  <c r="E71" i="10"/>
  <c r="J68" i="10"/>
  <c r="I68" i="10"/>
  <c r="H68" i="10"/>
  <c r="G68" i="10"/>
  <c r="F68" i="10"/>
  <c r="E68" i="10"/>
  <c r="J66" i="10"/>
  <c r="I66" i="10"/>
  <c r="H66" i="10"/>
  <c r="G66" i="10"/>
  <c r="F66" i="10"/>
  <c r="E66" i="10"/>
  <c r="J64" i="10"/>
  <c r="I64" i="10"/>
  <c r="H64" i="10"/>
  <c r="G64" i="10"/>
  <c r="F64" i="10"/>
  <c r="E64" i="10"/>
  <c r="J62" i="10"/>
  <c r="I62" i="10"/>
  <c r="H62" i="10"/>
  <c r="G62" i="10"/>
  <c r="F62" i="10"/>
  <c r="E62" i="10"/>
  <c r="J60" i="10"/>
  <c r="I60" i="10"/>
  <c r="H60" i="10"/>
  <c r="G60" i="10"/>
  <c r="F60" i="10"/>
  <c r="E60" i="10"/>
  <c r="J58" i="10"/>
  <c r="I58" i="10"/>
  <c r="H58" i="10"/>
  <c r="G58" i="10"/>
  <c r="F58" i="10"/>
  <c r="E58" i="10"/>
  <c r="J56" i="10"/>
  <c r="I56" i="10"/>
  <c r="H56" i="10"/>
  <c r="G56" i="10"/>
  <c r="F56" i="10"/>
  <c r="E56" i="10"/>
  <c r="J54" i="10"/>
  <c r="I54" i="10"/>
  <c r="H54" i="10"/>
  <c r="G54" i="10"/>
  <c r="F54" i="10"/>
  <c r="E54" i="10"/>
  <c r="T49" i="10"/>
  <c r="S49" i="10"/>
  <c r="R49" i="10"/>
  <c r="Q49" i="10"/>
  <c r="T46" i="10"/>
  <c r="S46" i="10"/>
  <c r="R46" i="10"/>
  <c r="Q46" i="10"/>
  <c r="T44" i="10"/>
  <c r="S44" i="10"/>
  <c r="R44" i="10"/>
  <c r="Q44" i="10"/>
  <c r="T42" i="10"/>
  <c r="S42" i="10"/>
  <c r="R42" i="10"/>
  <c r="Q42" i="10"/>
  <c r="K49" i="10"/>
  <c r="K46" i="10"/>
  <c r="K44" i="10"/>
  <c r="K42" i="10"/>
  <c r="J49" i="10"/>
  <c r="I49" i="10"/>
  <c r="H49" i="10"/>
  <c r="G49" i="10"/>
  <c r="F49" i="10"/>
  <c r="E49" i="10"/>
  <c r="J46" i="10"/>
  <c r="I46" i="10"/>
  <c r="H46" i="10"/>
  <c r="G46" i="10"/>
  <c r="F46" i="10"/>
  <c r="E46" i="10"/>
  <c r="J44" i="10"/>
  <c r="I44" i="10"/>
  <c r="H44" i="10"/>
  <c r="G44" i="10"/>
  <c r="F44" i="10"/>
  <c r="E44" i="10"/>
  <c r="J42" i="10"/>
  <c r="I42" i="10"/>
  <c r="H42" i="10"/>
  <c r="G42" i="10"/>
  <c r="F42" i="10"/>
  <c r="E42" i="10"/>
  <c r="T37" i="10"/>
  <c r="S37" i="10"/>
  <c r="R37" i="10"/>
  <c r="Q37" i="10"/>
  <c r="T34" i="10"/>
  <c r="S34" i="10"/>
  <c r="R34" i="10"/>
  <c r="Q34" i="10"/>
  <c r="T32" i="10"/>
  <c r="S32" i="10"/>
  <c r="R32" i="10"/>
  <c r="Q32" i="10"/>
  <c r="T30" i="10"/>
  <c r="S30" i="10"/>
  <c r="R30" i="10"/>
  <c r="Q30" i="10"/>
  <c r="T28" i="10"/>
  <c r="S28" i="10"/>
  <c r="R28" i="10"/>
  <c r="Q28" i="10"/>
  <c r="T26" i="10"/>
  <c r="S26" i="10"/>
  <c r="R26" i="10"/>
  <c r="Q26" i="10"/>
  <c r="T24" i="10"/>
  <c r="S24" i="10"/>
  <c r="R24" i="10"/>
  <c r="Q24" i="10"/>
  <c r="T22" i="10"/>
  <c r="S22" i="10"/>
  <c r="R22" i="10"/>
  <c r="Q22" i="10"/>
  <c r="K37" i="10"/>
  <c r="K34" i="10"/>
  <c r="K32" i="10"/>
  <c r="K30" i="10"/>
  <c r="K28" i="10"/>
  <c r="K26" i="10"/>
  <c r="K24" i="10"/>
  <c r="K22" i="10"/>
  <c r="J37" i="10"/>
  <c r="I37" i="10"/>
  <c r="H37" i="10"/>
  <c r="G37" i="10"/>
  <c r="F37" i="10"/>
  <c r="E37" i="10"/>
  <c r="J34" i="10"/>
  <c r="I34" i="10"/>
  <c r="H34" i="10"/>
  <c r="G34" i="10"/>
  <c r="F34" i="10"/>
  <c r="E34" i="10"/>
  <c r="J32" i="10"/>
  <c r="I32" i="10"/>
  <c r="H32" i="10"/>
  <c r="G32" i="10"/>
  <c r="F32" i="10"/>
  <c r="E32" i="10"/>
  <c r="J30" i="10"/>
  <c r="I30" i="10"/>
  <c r="H30" i="10"/>
  <c r="G30" i="10"/>
  <c r="F30" i="10"/>
  <c r="E30" i="10"/>
  <c r="J28" i="10"/>
  <c r="I28" i="10"/>
  <c r="H28" i="10"/>
  <c r="G28" i="10"/>
  <c r="F28" i="10"/>
  <c r="E28" i="10"/>
  <c r="J26" i="10"/>
  <c r="I26" i="10"/>
  <c r="H26" i="10"/>
  <c r="G26" i="10"/>
  <c r="F26" i="10"/>
  <c r="E26" i="10"/>
  <c r="J24" i="10"/>
  <c r="I24" i="10"/>
  <c r="H24" i="10"/>
  <c r="G24" i="10"/>
  <c r="F24" i="10"/>
  <c r="E24" i="10"/>
  <c r="J22" i="10"/>
  <c r="I22" i="10"/>
  <c r="H22" i="10"/>
  <c r="G22" i="10"/>
  <c r="F22" i="10"/>
  <c r="E22" i="10"/>
  <c r="T16" i="10"/>
  <c r="S16" i="10"/>
  <c r="R16" i="10"/>
  <c r="Q16" i="10"/>
  <c r="T13" i="10"/>
  <c r="S13" i="10"/>
  <c r="R13" i="10"/>
  <c r="Q13" i="10"/>
  <c r="T10" i="10"/>
  <c r="S10" i="10"/>
  <c r="R10" i="10"/>
  <c r="Q10" i="10"/>
  <c r="T7" i="10"/>
  <c r="S7" i="10"/>
  <c r="R7" i="10"/>
  <c r="Q7" i="10"/>
  <c r="K16" i="10"/>
  <c r="K13" i="10"/>
  <c r="K10" i="10"/>
  <c r="K7" i="10"/>
  <c r="J16" i="10"/>
  <c r="I16" i="10"/>
  <c r="H16" i="10"/>
  <c r="G16" i="10"/>
  <c r="F16" i="10"/>
  <c r="E16" i="10"/>
  <c r="J13" i="10"/>
  <c r="I13" i="10"/>
  <c r="H13" i="10"/>
  <c r="G13" i="10"/>
  <c r="F13" i="10"/>
  <c r="E13" i="10"/>
  <c r="J10" i="10"/>
  <c r="I10" i="10"/>
  <c r="H10" i="10"/>
  <c r="G10" i="10"/>
  <c r="F10" i="10"/>
  <c r="E10" i="10"/>
  <c r="J7" i="10"/>
  <c r="I7" i="10"/>
  <c r="H7" i="10"/>
  <c r="G7" i="10"/>
  <c r="F7" i="10"/>
  <c r="E7" i="10"/>
  <c r="T149" i="9"/>
  <c r="S149" i="9"/>
  <c r="R149" i="9"/>
  <c r="Q149" i="9"/>
  <c r="K149" i="9"/>
  <c r="J149" i="9"/>
  <c r="I149" i="9"/>
  <c r="H149" i="9"/>
  <c r="G149" i="9"/>
  <c r="F149" i="9"/>
  <c r="E149" i="9"/>
  <c r="T143" i="9"/>
  <c r="S143" i="9"/>
  <c r="R143" i="9"/>
  <c r="Q143" i="9"/>
  <c r="K143" i="9"/>
  <c r="J143" i="9"/>
  <c r="I143" i="9"/>
  <c r="H143" i="9"/>
  <c r="G143" i="9"/>
  <c r="F143" i="9"/>
  <c r="E143" i="9"/>
  <c r="T137" i="9"/>
  <c r="S137" i="9"/>
  <c r="R137" i="9"/>
  <c r="Q137" i="9"/>
  <c r="T135" i="9"/>
  <c r="S135" i="9"/>
  <c r="R135" i="9"/>
  <c r="Q135" i="9"/>
  <c r="T133" i="9"/>
  <c r="S133" i="9"/>
  <c r="R133" i="9"/>
  <c r="Q133" i="9"/>
  <c r="T131" i="9"/>
  <c r="S131" i="9"/>
  <c r="R131" i="9"/>
  <c r="Q131" i="9"/>
  <c r="T129" i="9"/>
  <c r="S129" i="9"/>
  <c r="R129" i="9"/>
  <c r="Q129" i="9"/>
  <c r="T127" i="9"/>
  <c r="S127" i="9"/>
  <c r="R127" i="9"/>
  <c r="Q127" i="9"/>
  <c r="T125" i="9"/>
  <c r="S125" i="9"/>
  <c r="R125" i="9"/>
  <c r="Q125" i="9"/>
  <c r="T123" i="9"/>
  <c r="S123" i="9"/>
  <c r="R123" i="9"/>
  <c r="Q123" i="9"/>
  <c r="T121" i="9"/>
  <c r="S121" i="9"/>
  <c r="R121" i="9"/>
  <c r="Q121" i="9"/>
  <c r="T119" i="9"/>
  <c r="S119" i="9"/>
  <c r="R119" i="9"/>
  <c r="Q119" i="9"/>
  <c r="T117" i="9"/>
  <c r="S117" i="9"/>
  <c r="R117" i="9"/>
  <c r="Q117" i="9"/>
  <c r="T115" i="9"/>
  <c r="S115" i="9"/>
  <c r="R115" i="9"/>
  <c r="Q115" i="9"/>
  <c r="K137" i="9"/>
  <c r="K135" i="9"/>
  <c r="K133" i="9"/>
  <c r="K131" i="9"/>
  <c r="K129" i="9"/>
  <c r="K127" i="9"/>
  <c r="K125" i="9"/>
  <c r="K123" i="9"/>
  <c r="K121" i="9"/>
  <c r="K119" i="9"/>
  <c r="K117" i="9"/>
  <c r="K115" i="9"/>
  <c r="J137" i="9"/>
  <c r="I137" i="9"/>
  <c r="H137" i="9"/>
  <c r="G137" i="9"/>
  <c r="F137" i="9"/>
  <c r="E137" i="9"/>
  <c r="J135" i="9"/>
  <c r="I135" i="9"/>
  <c r="H135" i="9"/>
  <c r="G135" i="9"/>
  <c r="F135" i="9"/>
  <c r="E135" i="9"/>
  <c r="J133" i="9"/>
  <c r="I133" i="9"/>
  <c r="H133" i="9"/>
  <c r="G133" i="9"/>
  <c r="F133" i="9"/>
  <c r="E133" i="9"/>
  <c r="J131" i="9"/>
  <c r="I131" i="9"/>
  <c r="H131" i="9"/>
  <c r="G131" i="9"/>
  <c r="F131" i="9"/>
  <c r="E131" i="9"/>
  <c r="J129" i="9"/>
  <c r="I129" i="9"/>
  <c r="H129" i="9"/>
  <c r="G129" i="9"/>
  <c r="F129" i="9"/>
  <c r="E129" i="9"/>
  <c r="J127" i="9"/>
  <c r="I127" i="9"/>
  <c r="H127" i="9"/>
  <c r="G127" i="9"/>
  <c r="F127" i="9"/>
  <c r="E127" i="9"/>
  <c r="J125" i="9"/>
  <c r="I125" i="9"/>
  <c r="H125" i="9"/>
  <c r="G125" i="9"/>
  <c r="F125" i="9"/>
  <c r="E125" i="9"/>
  <c r="J123" i="9"/>
  <c r="I123" i="9"/>
  <c r="H123" i="9"/>
  <c r="G123" i="9"/>
  <c r="F123" i="9"/>
  <c r="E123" i="9"/>
  <c r="J121" i="9"/>
  <c r="I121" i="9"/>
  <c r="H121" i="9"/>
  <c r="G121" i="9"/>
  <c r="F121" i="9"/>
  <c r="E121" i="9"/>
  <c r="J119" i="9"/>
  <c r="I119" i="9"/>
  <c r="H119" i="9"/>
  <c r="G119" i="9"/>
  <c r="F119" i="9"/>
  <c r="E119" i="9"/>
  <c r="J117" i="9"/>
  <c r="I117" i="9"/>
  <c r="H117" i="9"/>
  <c r="G117" i="9"/>
  <c r="F117" i="9"/>
  <c r="E117" i="9"/>
  <c r="J115" i="9"/>
  <c r="I115" i="9"/>
  <c r="H115" i="9"/>
  <c r="G115" i="9"/>
  <c r="F115" i="9"/>
  <c r="E115" i="9"/>
  <c r="T109" i="9"/>
  <c r="S109" i="9"/>
  <c r="R109" i="9"/>
  <c r="Q109" i="9"/>
  <c r="T107" i="9"/>
  <c r="S107" i="9"/>
  <c r="R107" i="9"/>
  <c r="Q107" i="9"/>
  <c r="T105" i="9"/>
  <c r="S105" i="9"/>
  <c r="R105" i="9"/>
  <c r="Q105" i="9"/>
  <c r="T103" i="9"/>
  <c r="S103" i="9"/>
  <c r="R103" i="9"/>
  <c r="Q103" i="9"/>
  <c r="T101" i="9"/>
  <c r="S101" i="9"/>
  <c r="R101" i="9"/>
  <c r="Q101" i="9"/>
  <c r="T99" i="9"/>
  <c r="S99" i="9"/>
  <c r="R99" i="9"/>
  <c r="Q99" i="9"/>
  <c r="T97" i="9"/>
  <c r="S97" i="9"/>
  <c r="R97" i="9"/>
  <c r="Q97" i="9"/>
  <c r="T95" i="9"/>
  <c r="S95" i="9"/>
  <c r="R95" i="9"/>
  <c r="Q95" i="9"/>
  <c r="T93" i="9"/>
  <c r="S93" i="9"/>
  <c r="R93" i="9"/>
  <c r="Q93" i="9"/>
  <c r="T91" i="9"/>
  <c r="S91" i="9"/>
  <c r="R91" i="9"/>
  <c r="Q91" i="9"/>
  <c r="K109" i="9"/>
  <c r="K107" i="9"/>
  <c r="K105" i="9"/>
  <c r="K103" i="9"/>
  <c r="K101" i="9"/>
  <c r="K99" i="9"/>
  <c r="K97" i="9"/>
  <c r="K95" i="9"/>
  <c r="K93" i="9"/>
  <c r="K91" i="9"/>
  <c r="J109" i="9"/>
  <c r="I109" i="9"/>
  <c r="H109" i="9"/>
  <c r="G109" i="9"/>
  <c r="F109" i="9"/>
  <c r="E109" i="9"/>
  <c r="J107" i="9"/>
  <c r="I107" i="9"/>
  <c r="H107" i="9"/>
  <c r="G107" i="9"/>
  <c r="F107" i="9"/>
  <c r="E107" i="9"/>
  <c r="J105" i="9"/>
  <c r="I105" i="9"/>
  <c r="H105" i="9"/>
  <c r="G105" i="9"/>
  <c r="F105" i="9"/>
  <c r="E105" i="9"/>
  <c r="J103" i="9"/>
  <c r="I103" i="9"/>
  <c r="H103" i="9"/>
  <c r="G103" i="9"/>
  <c r="F103" i="9"/>
  <c r="E103" i="9"/>
  <c r="J101" i="9"/>
  <c r="I101" i="9"/>
  <c r="H101" i="9"/>
  <c r="G101" i="9"/>
  <c r="F101" i="9"/>
  <c r="E101" i="9"/>
  <c r="J99" i="9"/>
  <c r="I99" i="9"/>
  <c r="H99" i="9"/>
  <c r="G99" i="9"/>
  <c r="F99" i="9"/>
  <c r="E99" i="9"/>
  <c r="J97" i="9"/>
  <c r="I97" i="9"/>
  <c r="H97" i="9"/>
  <c r="G97" i="9"/>
  <c r="F97" i="9"/>
  <c r="E97" i="9"/>
  <c r="J95" i="9"/>
  <c r="I95" i="9"/>
  <c r="H95" i="9"/>
  <c r="G95" i="9"/>
  <c r="F95" i="9"/>
  <c r="E95" i="9"/>
  <c r="J93" i="9"/>
  <c r="I93" i="9"/>
  <c r="H93" i="9"/>
  <c r="G93" i="9"/>
  <c r="F93" i="9"/>
  <c r="E93" i="9"/>
  <c r="J91" i="9"/>
  <c r="I91" i="9"/>
  <c r="H91" i="9"/>
  <c r="G91" i="9"/>
  <c r="F91" i="9"/>
  <c r="E91" i="9"/>
  <c r="T84" i="9"/>
  <c r="S84" i="9"/>
  <c r="R84" i="9"/>
  <c r="Q84" i="9"/>
  <c r="T82" i="9"/>
  <c r="S82" i="9"/>
  <c r="R82" i="9"/>
  <c r="Q82" i="9"/>
  <c r="T80" i="9"/>
  <c r="S80" i="9"/>
  <c r="R80" i="9"/>
  <c r="Q80" i="9"/>
  <c r="T78" i="9"/>
  <c r="S78" i="9"/>
  <c r="R78" i="9"/>
  <c r="Q78" i="9"/>
  <c r="T76" i="9"/>
  <c r="S76" i="9"/>
  <c r="R76" i="9"/>
  <c r="Q76" i="9"/>
  <c r="T74" i="9"/>
  <c r="S74" i="9"/>
  <c r="R74" i="9"/>
  <c r="Q74" i="9"/>
  <c r="K84" i="9"/>
  <c r="K82" i="9"/>
  <c r="K80" i="9"/>
  <c r="K78" i="9"/>
  <c r="K76" i="9"/>
  <c r="K74" i="9"/>
  <c r="J84" i="9"/>
  <c r="I84" i="9"/>
  <c r="H84" i="9"/>
  <c r="G84" i="9"/>
  <c r="F84" i="9"/>
  <c r="E84" i="9"/>
  <c r="J82" i="9"/>
  <c r="I82" i="9"/>
  <c r="H82" i="9"/>
  <c r="G82" i="9"/>
  <c r="F82" i="9"/>
  <c r="E82" i="9"/>
  <c r="J80" i="9"/>
  <c r="I80" i="9"/>
  <c r="H80" i="9"/>
  <c r="G80" i="9"/>
  <c r="F80" i="9"/>
  <c r="E80" i="9"/>
  <c r="J78" i="9"/>
  <c r="I78" i="9"/>
  <c r="H78" i="9"/>
  <c r="G78" i="9"/>
  <c r="F78" i="9"/>
  <c r="E78" i="9"/>
  <c r="J76" i="9"/>
  <c r="I76" i="9"/>
  <c r="H76" i="9"/>
  <c r="G76" i="9"/>
  <c r="F76" i="9"/>
  <c r="E76" i="9"/>
  <c r="J74" i="9"/>
  <c r="I74" i="9"/>
  <c r="H74" i="9"/>
  <c r="G74" i="9"/>
  <c r="F74" i="9"/>
  <c r="E74" i="9"/>
  <c r="T68" i="9"/>
  <c r="S68" i="9"/>
  <c r="R68" i="9"/>
  <c r="Q68" i="9"/>
  <c r="T66" i="9"/>
  <c r="S66" i="9"/>
  <c r="R66" i="9"/>
  <c r="Q66" i="9"/>
  <c r="T64" i="9"/>
  <c r="S64" i="9"/>
  <c r="R64" i="9"/>
  <c r="Q64" i="9"/>
  <c r="K68" i="9"/>
  <c r="K66" i="9"/>
  <c r="K64" i="9"/>
  <c r="J68" i="9"/>
  <c r="I68" i="9"/>
  <c r="H68" i="9"/>
  <c r="G68" i="9"/>
  <c r="F68" i="9"/>
  <c r="E68" i="9"/>
  <c r="J66" i="9"/>
  <c r="I66" i="9"/>
  <c r="H66" i="9"/>
  <c r="G66" i="9"/>
  <c r="F66" i="9"/>
  <c r="E66" i="9"/>
  <c r="J64" i="9"/>
  <c r="I64" i="9"/>
  <c r="H64" i="9"/>
  <c r="G64" i="9"/>
  <c r="F64" i="9"/>
  <c r="E64" i="9"/>
  <c r="T58" i="9"/>
  <c r="S58" i="9"/>
  <c r="R58" i="9"/>
  <c r="Q58" i="9"/>
  <c r="T56" i="9"/>
  <c r="S56" i="9"/>
  <c r="R56" i="9"/>
  <c r="Q56" i="9"/>
  <c r="T54" i="9"/>
  <c r="S54" i="9"/>
  <c r="R54" i="9"/>
  <c r="Q54" i="9"/>
  <c r="T52" i="9"/>
  <c r="S52" i="9"/>
  <c r="R52" i="9"/>
  <c r="Q52" i="9"/>
  <c r="T50" i="9"/>
  <c r="S50" i="9"/>
  <c r="R50" i="9"/>
  <c r="Q50" i="9"/>
  <c r="T48" i="9"/>
  <c r="S48" i="9"/>
  <c r="R48" i="9"/>
  <c r="Q48" i="9"/>
  <c r="T46" i="9"/>
  <c r="S46" i="9"/>
  <c r="R46" i="9"/>
  <c r="Q46" i="9"/>
  <c r="T44" i="9"/>
  <c r="S44" i="9"/>
  <c r="R44" i="9"/>
  <c r="Q44" i="9"/>
  <c r="T42" i="9"/>
  <c r="S42" i="9"/>
  <c r="R42" i="9"/>
  <c r="Q42" i="9"/>
  <c r="T40" i="9"/>
  <c r="S40" i="9"/>
  <c r="R40" i="9"/>
  <c r="Q40" i="9"/>
  <c r="T38" i="9"/>
  <c r="S38" i="9"/>
  <c r="R38" i="9"/>
  <c r="Q38" i="9"/>
  <c r="T36" i="9"/>
  <c r="S36" i="9"/>
  <c r="R36" i="9"/>
  <c r="Q36" i="9"/>
  <c r="T34" i="9"/>
  <c r="S34" i="9"/>
  <c r="R34" i="9"/>
  <c r="Q34" i="9"/>
  <c r="T32" i="9"/>
  <c r="S32" i="9"/>
  <c r="R32" i="9"/>
  <c r="Q32" i="9"/>
  <c r="K58" i="9"/>
  <c r="K56" i="9"/>
  <c r="K54" i="9"/>
  <c r="K52" i="9"/>
  <c r="K50" i="9"/>
  <c r="K48" i="9"/>
  <c r="K46" i="9"/>
  <c r="K44" i="9"/>
  <c r="K42" i="9"/>
  <c r="K40" i="9"/>
  <c r="K38" i="9"/>
  <c r="K36" i="9"/>
  <c r="K34" i="9"/>
  <c r="K32" i="9"/>
  <c r="J58" i="9"/>
  <c r="I58" i="9"/>
  <c r="H58" i="9"/>
  <c r="G58" i="9"/>
  <c r="F58" i="9"/>
  <c r="E58" i="9"/>
  <c r="J56" i="9"/>
  <c r="I56" i="9"/>
  <c r="H56" i="9"/>
  <c r="G56" i="9"/>
  <c r="F56" i="9"/>
  <c r="E56" i="9"/>
  <c r="J54" i="9"/>
  <c r="I54" i="9"/>
  <c r="H54" i="9"/>
  <c r="G54" i="9"/>
  <c r="F54" i="9"/>
  <c r="E54" i="9"/>
  <c r="J52" i="9"/>
  <c r="I52" i="9"/>
  <c r="H52" i="9"/>
  <c r="G52" i="9"/>
  <c r="F52" i="9"/>
  <c r="E52" i="9"/>
  <c r="J50" i="9"/>
  <c r="I50" i="9"/>
  <c r="H50" i="9"/>
  <c r="G50" i="9"/>
  <c r="F50" i="9"/>
  <c r="E50" i="9"/>
  <c r="J48" i="9"/>
  <c r="I48" i="9"/>
  <c r="H48" i="9"/>
  <c r="G48" i="9"/>
  <c r="F48" i="9"/>
  <c r="E48" i="9"/>
  <c r="J46" i="9"/>
  <c r="I46" i="9"/>
  <c r="H46" i="9"/>
  <c r="G46" i="9"/>
  <c r="F46" i="9"/>
  <c r="E46" i="9"/>
  <c r="J44" i="9"/>
  <c r="I44" i="9"/>
  <c r="H44" i="9"/>
  <c r="G44" i="9"/>
  <c r="F44" i="9"/>
  <c r="E44" i="9"/>
  <c r="J42" i="9"/>
  <c r="I42" i="9"/>
  <c r="H42" i="9"/>
  <c r="G42" i="9"/>
  <c r="F42" i="9"/>
  <c r="E42" i="9"/>
  <c r="J40" i="9"/>
  <c r="I40" i="9"/>
  <c r="H40" i="9"/>
  <c r="G40" i="9"/>
  <c r="F40" i="9"/>
  <c r="E40" i="9"/>
  <c r="J38" i="9"/>
  <c r="I38" i="9"/>
  <c r="H38" i="9"/>
  <c r="G38" i="9"/>
  <c r="F38" i="9"/>
  <c r="E38" i="9"/>
  <c r="J36" i="9"/>
  <c r="I36" i="9"/>
  <c r="H36" i="9"/>
  <c r="G36" i="9"/>
  <c r="F36" i="9"/>
  <c r="E36" i="9"/>
  <c r="J34" i="9"/>
  <c r="I34" i="9"/>
  <c r="H34" i="9"/>
  <c r="G34" i="9"/>
  <c r="F34" i="9"/>
  <c r="E34" i="9"/>
  <c r="J32" i="9"/>
  <c r="I32" i="9"/>
  <c r="H32" i="9"/>
  <c r="G32" i="9"/>
  <c r="F32" i="9"/>
  <c r="E32" i="9"/>
  <c r="T26" i="9"/>
  <c r="S26" i="9"/>
  <c r="R26" i="9"/>
  <c r="Q26" i="9"/>
  <c r="T24" i="9"/>
  <c r="S24" i="9"/>
  <c r="R24" i="9"/>
  <c r="Q24" i="9"/>
  <c r="T22" i="9"/>
  <c r="S22" i="9"/>
  <c r="R22" i="9"/>
  <c r="Q22" i="9"/>
  <c r="T20" i="9"/>
  <c r="S20" i="9"/>
  <c r="R20" i="9"/>
  <c r="Q20" i="9"/>
  <c r="T18" i="9"/>
  <c r="S18" i="9"/>
  <c r="R18" i="9"/>
  <c r="Q18" i="9"/>
  <c r="K26" i="9"/>
  <c r="K24" i="9"/>
  <c r="K22" i="9"/>
  <c r="K20" i="9"/>
  <c r="K18" i="9"/>
  <c r="J26" i="9"/>
  <c r="I26" i="9"/>
  <c r="H26" i="9"/>
  <c r="G26" i="9"/>
  <c r="F26" i="9"/>
  <c r="E26" i="9"/>
  <c r="J24" i="9"/>
  <c r="I24" i="9"/>
  <c r="H24" i="9"/>
  <c r="G24" i="9"/>
  <c r="F24" i="9"/>
  <c r="E24" i="9"/>
  <c r="J22" i="9"/>
  <c r="I22" i="9"/>
  <c r="H22" i="9"/>
  <c r="G22" i="9"/>
  <c r="F22" i="9"/>
  <c r="E22" i="9"/>
  <c r="J20" i="9"/>
  <c r="I20" i="9"/>
  <c r="H20" i="9"/>
  <c r="G20" i="9"/>
  <c r="F20" i="9"/>
  <c r="E20" i="9"/>
  <c r="J18" i="9"/>
  <c r="I18" i="9"/>
  <c r="H18" i="9"/>
  <c r="G18" i="9"/>
  <c r="F18" i="9"/>
  <c r="E18" i="9"/>
  <c r="T12" i="9"/>
  <c r="S12" i="9"/>
  <c r="R12" i="9"/>
  <c r="Q12" i="9"/>
  <c r="T10" i="9"/>
  <c r="S10" i="9"/>
  <c r="R10" i="9"/>
  <c r="Q10" i="9"/>
  <c r="T8" i="9"/>
  <c r="S8" i="9"/>
  <c r="R8" i="9"/>
  <c r="Q8" i="9"/>
  <c r="T6" i="9"/>
  <c r="S6" i="9"/>
  <c r="R6" i="9"/>
  <c r="Q6" i="9"/>
  <c r="K12" i="9"/>
  <c r="K10" i="9"/>
  <c r="K8" i="9"/>
  <c r="K6" i="9"/>
  <c r="J12" i="9"/>
  <c r="I12" i="9"/>
  <c r="H12" i="9"/>
  <c r="G12" i="9"/>
  <c r="F12" i="9"/>
  <c r="E12" i="9"/>
  <c r="J10" i="9"/>
  <c r="I10" i="9"/>
  <c r="H10" i="9"/>
  <c r="G10" i="9"/>
  <c r="F10" i="9"/>
  <c r="E10" i="9"/>
  <c r="J8" i="9"/>
  <c r="I8" i="9"/>
  <c r="H8" i="9"/>
  <c r="G8" i="9"/>
  <c r="F8" i="9"/>
  <c r="E8" i="9"/>
  <c r="J6" i="9"/>
  <c r="I6" i="9"/>
  <c r="H6" i="9"/>
  <c r="G6" i="9"/>
  <c r="F6" i="9"/>
  <c r="E6" i="9"/>
  <c r="T191" i="8"/>
  <c r="S191" i="8"/>
  <c r="R191" i="8"/>
  <c r="Q191" i="8"/>
  <c r="K191" i="8"/>
  <c r="J191" i="8"/>
  <c r="I191" i="8"/>
  <c r="H191" i="8"/>
  <c r="G191" i="8"/>
  <c r="F191" i="8"/>
  <c r="E191" i="8"/>
  <c r="T185" i="8"/>
  <c r="S185" i="8"/>
  <c r="R185" i="8"/>
  <c r="Q185" i="8"/>
  <c r="K185" i="8"/>
  <c r="J185" i="8"/>
  <c r="I185" i="8"/>
  <c r="H185" i="8"/>
  <c r="G185" i="8"/>
  <c r="F185" i="8"/>
  <c r="E185" i="8"/>
  <c r="T179" i="8"/>
  <c r="S179" i="8"/>
  <c r="R179" i="8"/>
  <c r="Q179" i="8"/>
  <c r="T176" i="8"/>
  <c r="S176" i="8"/>
  <c r="R176" i="8"/>
  <c r="Q176" i="8"/>
  <c r="T174" i="8"/>
  <c r="S174" i="8"/>
  <c r="R174" i="8"/>
  <c r="Q174" i="8"/>
  <c r="T172" i="8"/>
  <c r="S172" i="8"/>
  <c r="R172" i="8"/>
  <c r="Q172" i="8"/>
  <c r="T170" i="8"/>
  <c r="S170" i="8"/>
  <c r="R170" i="8"/>
  <c r="Q170" i="8"/>
  <c r="K179" i="8"/>
  <c r="K176" i="8"/>
  <c r="K174" i="8"/>
  <c r="K172" i="8"/>
  <c r="K170" i="8"/>
  <c r="J179" i="8"/>
  <c r="I179" i="8"/>
  <c r="J176" i="8"/>
  <c r="I176" i="8"/>
  <c r="J174" i="8"/>
  <c r="I174" i="8"/>
  <c r="J172" i="8"/>
  <c r="I172" i="8"/>
  <c r="J170" i="8"/>
  <c r="I170" i="8"/>
  <c r="T165" i="8"/>
  <c r="S165" i="8"/>
  <c r="R165" i="8"/>
  <c r="Q165" i="8"/>
  <c r="T162" i="8"/>
  <c r="S162" i="8"/>
  <c r="R162" i="8"/>
  <c r="Q162" i="8"/>
  <c r="T160" i="8"/>
  <c r="S160" i="8"/>
  <c r="R160" i="8"/>
  <c r="Q160" i="8"/>
  <c r="T158" i="8"/>
  <c r="S158" i="8"/>
  <c r="R158" i="8"/>
  <c r="Q158" i="8"/>
  <c r="T156" i="8"/>
  <c r="S156" i="8"/>
  <c r="R156" i="8"/>
  <c r="Q156" i="8"/>
  <c r="T154" i="8"/>
  <c r="S154" i="8"/>
  <c r="R154" i="8"/>
  <c r="Q154" i="8"/>
  <c r="T152" i="8"/>
  <c r="S152" i="8"/>
  <c r="R152" i="8"/>
  <c r="Q152" i="8"/>
  <c r="T150" i="8"/>
  <c r="S150" i="8"/>
  <c r="R150" i="8"/>
  <c r="Q150" i="8"/>
  <c r="T148" i="8"/>
  <c r="S148" i="8"/>
  <c r="R148" i="8"/>
  <c r="Q148" i="8"/>
  <c r="T146" i="8"/>
  <c r="S146" i="8"/>
  <c r="R146" i="8"/>
  <c r="Q146" i="8"/>
  <c r="T144" i="8"/>
  <c r="S144" i="8"/>
  <c r="R144" i="8"/>
  <c r="Q144" i="8"/>
  <c r="T142" i="8"/>
  <c r="S142" i="8"/>
  <c r="R142" i="8"/>
  <c r="Q142" i="8"/>
  <c r="T140" i="8"/>
  <c r="S140" i="8"/>
  <c r="R140" i="8"/>
  <c r="Q140" i="8"/>
  <c r="K165" i="8"/>
  <c r="K162" i="8"/>
  <c r="K160" i="8"/>
  <c r="K158" i="8"/>
  <c r="K156" i="8"/>
  <c r="K154" i="8"/>
  <c r="K152" i="8"/>
  <c r="K150" i="8"/>
  <c r="K148" i="8"/>
  <c r="K146" i="8"/>
  <c r="K144" i="8"/>
  <c r="K142" i="8"/>
  <c r="K140" i="8"/>
  <c r="J165" i="8"/>
  <c r="I165" i="8"/>
  <c r="H165" i="8"/>
  <c r="G165" i="8"/>
  <c r="F165" i="8"/>
  <c r="E165" i="8"/>
  <c r="J162" i="8"/>
  <c r="I162" i="8"/>
  <c r="H162" i="8"/>
  <c r="G162" i="8"/>
  <c r="F162" i="8"/>
  <c r="E162" i="8"/>
  <c r="J160" i="8"/>
  <c r="I160" i="8"/>
  <c r="H160" i="8"/>
  <c r="G160" i="8"/>
  <c r="F160" i="8"/>
  <c r="E160" i="8"/>
  <c r="J158" i="8"/>
  <c r="I158" i="8"/>
  <c r="H158" i="8"/>
  <c r="G158" i="8"/>
  <c r="F158" i="8"/>
  <c r="E158" i="8"/>
  <c r="J156" i="8"/>
  <c r="I156" i="8"/>
  <c r="H156" i="8"/>
  <c r="G156" i="8"/>
  <c r="F156" i="8"/>
  <c r="E156" i="8"/>
  <c r="J154" i="8"/>
  <c r="I154" i="8"/>
  <c r="H154" i="8"/>
  <c r="G154" i="8"/>
  <c r="F154" i="8"/>
  <c r="E154" i="8"/>
  <c r="J152" i="8"/>
  <c r="I152" i="8"/>
  <c r="H152" i="8"/>
  <c r="G152" i="8"/>
  <c r="F152" i="8"/>
  <c r="E152" i="8"/>
  <c r="J150" i="8"/>
  <c r="I150" i="8"/>
  <c r="H150" i="8"/>
  <c r="G150" i="8"/>
  <c r="F150" i="8"/>
  <c r="E150" i="8"/>
  <c r="J148" i="8"/>
  <c r="I148" i="8"/>
  <c r="H148" i="8"/>
  <c r="G148" i="8"/>
  <c r="F148" i="8"/>
  <c r="E148" i="8"/>
  <c r="J146" i="8"/>
  <c r="I146" i="8"/>
  <c r="H146" i="8"/>
  <c r="G146" i="8"/>
  <c r="F146" i="8"/>
  <c r="E146" i="8"/>
  <c r="J144" i="8"/>
  <c r="I144" i="8"/>
  <c r="H144" i="8"/>
  <c r="G144" i="8"/>
  <c r="F144" i="8"/>
  <c r="E144" i="8"/>
  <c r="J142" i="8"/>
  <c r="I142" i="8"/>
  <c r="H142" i="8"/>
  <c r="G142" i="8"/>
  <c r="F142" i="8"/>
  <c r="E142" i="8"/>
  <c r="J140" i="8"/>
  <c r="I140" i="8"/>
  <c r="H140" i="8"/>
  <c r="G140" i="8"/>
  <c r="F140" i="8"/>
  <c r="E140" i="8"/>
  <c r="T135" i="8"/>
  <c r="S135" i="8"/>
  <c r="R135" i="8"/>
  <c r="Q135" i="8"/>
  <c r="T132" i="8"/>
  <c r="S132" i="8"/>
  <c r="R132" i="8"/>
  <c r="Q132" i="8"/>
  <c r="T130" i="8"/>
  <c r="S130" i="8"/>
  <c r="R130" i="8"/>
  <c r="Q130" i="8"/>
  <c r="T128" i="8"/>
  <c r="S128" i="8"/>
  <c r="R128" i="8"/>
  <c r="Q128" i="8"/>
  <c r="T126" i="8"/>
  <c r="S126" i="8"/>
  <c r="R126" i="8"/>
  <c r="Q126" i="8"/>
  <c r="T124" i="8"/>
  <c r="S124" i="8"/>
  <c r="R124" i="8"/>
  <c r="Q124" i="8"/>
  <c r="T122" i="8"/>
  <c r="S122" i="8"/>
  <c r="R122" i="8"/>
  <c r="Q122" i="8"/>
  <c r="T120" i="8"/>
  <c r="S120" i="8"/>
  <c r="R120" i="8"/>
  <c r="Q120" i="8"/>
  <c r="K135" i="8"/>
  <c r="K132" i="8"/>
  <c r="K130" i="8"/>
  <c r="K128" i="8"/>
  <c r="K126" i="8"/>
  <c r="K124" i="8"/>
  <c r="K122" i="8"/>
  <c r="K120" i="8"/>
  <c r="J135" i="8"/>
  <c r="I135" i="8"/>
  <c r="H135" i="8"/>
  <c r="G135" i="8"/>
  <c r="F135" i="8"/>
  <c r="E135" i="8"/>
  <c r="J132" i="8"/>
  <c r="I132" i="8"/>
  <c r="H132" i="8"/>
  <c r="G132" i="8"/>
  <c r="F132" i="8"/>
  <c r="E132" i="8"/>
  <c r="J130" i="8"/>
  <c r="I130" i="8"/>
  <c r="H130" i="8"/>
  <c r="G130" i="8"/>
  <c r="F130" i="8"/>
  <c r="E130" i="8"/>
  <c r="J128" i="8"/>
  <c r="I128" i="8"/>
  <c r="H128" i="8"/>
  <c r="G128" i="8"/>
  <c r="F128" i="8"/>
  <c r="E128" i="8"/>
  <c r="J126" i="8"/>
  <c r="I126" i="8"/>
  <c r="H126" i="8"/>
  <c r="G126" i="8"/>
  <c r="F126" i="8"/>
  <c r="E126" i="8"/>
  <c r="J124" i="8"/>
  <c r="I124" i="8"/>
  <c r="H124" i="8"/>
  <c r="G124" i="8"/>
  <c r="F124" i="8"/>
  <c r="E124" i="8"/>
  <c r="J122" i="8"/>
  <c r="I122" i="8"/>
  <c r="H122" i="8"/>
  <c r="G122" i="8"/>
  <c r="F122" i="8"/>
  <c r="E122" i="8"/>
  <c r="J120" i="8"/>
  <c r="I120" i="8"/>
  <c r="H120" i="8"/>
  <c r="G120" i="8"/>
  <c r="F120" i="8"/>
  <c r="E120" i="8"/>
  <c r="T115" i="8"/>
  <c r="S115" i="8"/>
  <c r="R115" i="8"/>
  <c r="Q115" i="8"/>
  <c r="T112" i="8"/>
  <c r="S112" i="8"/>
  <c r="R112" i="8"/>
  <c r="Q112" i="8"/>
  <c r="T110" i="8"/>
  <c r="S110" i="8"/>
  <c r="R110" i="8"/>
  <c r="Q110" i="8"/>
  <c r="T108" i="8"/>
  <c r="S108" i="8"/>
  <c r="R108" i="8"/>
  <c r="Q108" i="8"/>
  <c r="T106" i="8"/>
  <c r="S106" i="8"/>
  <c r="R106" i="8"/>
  <c r="Q106" i="8"/>
  <c r="T104" i="8"/>
  <c r="S104" i="8"/>
  <c r="R104" i="8"/>
  <c r="Q104" i="8"/>
  <c r="T102" i="8"/>
  <c r="S102" i="8"/>
  <c r="R102" i="8"/>
  <c r="Q102" i="8"/>
  <c r="T100" i="8"/>
  <c r="S100" i="8"/>
  <c r="R100" i="8"/>
  <c r="Q100" i="8"/>
  <c r="T98" i="8"/>
  <c r="S98" i="8"/>
  <c r="R98" i="8"/>
  <c r="Q98" i="8"/>
  <c r="T96" i="8"/>
  <c r="S96" i="8"/>
  <c r="R96" i="8"/>
  <c r="Q96" i="8"/>
  <c r="T94" i="8"/>
  <c r="S94" i="8"/>
  <c r="R94" i="8"/>
  <c r="Q94" i="8"/>
  <c r="T92" i="8"/>
  <c r="S92" i="8"/>
  <c r="R92" i="8"/>
  <c r="Q92" i="8"/>
  <c r="T90" i="8"/>
  <c r="S90" i="8"/>
  <c r="R90" i="8"/>
  <c r="Q90" i="8"/>
  <c r="T88" i="8"/>
  <c r="S88" i="8"/>
  <c r="R88" i="8"/>
  <c r="Q88" i="8"/>
  <c r="T86" i="8"/>
  <c r="S86" i="8"/>
  <c r="R86" i="8"/>
  <c r="Q86" i="8"/>
  <c r="T84" i="8"/>
  <c r="S84" i="8"/>
  <c r="R84" i="8"/>
  <c r="Q84" i="8"/>
  <c r="T82" i="8"/>
  <c r="S82" i="8"/>
  <c r="R82" i="8"/>
  <c r="Q82" i="8"/>
  <c r="T80" i="8"/>
  <c r="S80" i="8"/>
  <c r="R80" i="8"/>
  <c r="Q80" i="8"/>
  <c r="T78" i="8"/>
  <c r="S78" i="8"/>
  <c r="R78" i="8"/>
  <c r="Q78" i="8"/>
  <c r="T76" i="8"/>
  <c r="S76" i="8"/>
  <c r="R76" i="8"/>
  <c r="Q76" i="8"/>
  <c r="T74" i="8"/>
  <c r="S74" i="8"/>
  <c r="R74" i="8"/>
  <c r="Q74" i="8"/>
  <c r="T72" i="8"/>
  <c r="S72" i="8"/>
  <c r="R72" i="8"/>
  <c r="Q72" i="8"/>
  <c r="T70" i="8"/>
  <c r="S70" i="8"/>
  <c r="R70" i="8"/>
  <c r="Q70" i="8"/>
  <c r="T68" i="8"/>
  <c r="S68" i="8"/>
  <c r="R68" i="8"/>
  <c r="Q68" i="8"/>
  <c r="T66" i="8"/>
  <c r="S66" i="8"/>
  <c r="R66" i="8"/>
  <c r="Q66" i="8"/>
  <c r="K115" i="8"/>
  <c r="K112" i="8"/>
  <c r="K110" i="8"/>
  <c r="K108" i="8"/>
  <c r="K106" i="8"/>
  <c r="K104" i="8"/>
  <c r="K102" i="8"/>
  <c r="K100" i="8"/>
  <c r="K98" i="8"/>
  <c r="K96" i="8"/>
  <c r="K94" i="8"/>
  <c r="K92" i="8"/>
  <c r="K90" i="8"/>
  <c r="K88" i="8"/>
  <c r="K86" i="8"/>
  <c r="K84" i="8"/>
  <c r="K82" i="8"/>
  <c r="K80" i="8"/>
  <c r="K78" i="8"/>
  <c r="K76" i="8"/>
  <c r="K74" i="8"/>
  <c r="K72" i="8"/>
  <c r="K70" i="8"/>
  <c r="K68" i="8"/>
  <c r="K66" i="8"/>
  <c r="J115" i="8"/>
  <c r="I115" i="8"/>
  <c r="H115" i="8"/>
  <c r="G115" i="8"/>
  <c r="F115" i="8"/>
  <c r="E115" i="8"/>
  <c r="J112" i="8"/>
  <c r="I112" i="8"/>
  <c r="H112" i="8"/>
  <c r="G112" i="8"/>
  <c r="F112" i="8"/>
  <c r="E112" i="8"/>
  <c r="J110" i="8"/>
  <c r="I110" i="8"/>
  <c r="H110" i="8"/>
  <c r="G110" i="8"/>
  <c r="F110" i="8"/>
  <c r="E110" i="8"/>
  <c r="J108" i="8"/>
  <c r="I108" i="8"/>
  <c r="H108" i="8"/>
  <c r="G108" i="8"/>
  <c r="F108" i="8"/>
  <c r="E108" i="8"/>
  <c r="J106" i="8"/>
  <c r="I106" i="8"/>
  <c r="H106" i="8"/>
  <c r="G106" i="8"/>
  <c r="F106" i="8"/>
  <c r="E106" i="8"/>
  <c r="J104" i="8"/>
  <c r="I104" i="8"/>
  <c r="H104" i="8"/>
  <c r="G104" i="8"/>
  <c r="F104" i="8"/>
  <c r="E104" i="8"/>
  <c r="J102" i="8"/>
  <c r="I102" i="8"/>
  <c r="H102" i="8"/>
  <c r="G102" i="8"/>
  <c r="F102" i="8"/>
  <c r="E102" i="8"/>
  <c r="J100" i="8"/>
  <c r="I100" i="8"/>
  <c r="H100" i="8"/>
  <c r="G100" i="8"/>
  <c r="F100" i="8"/>
  <c r="E100" i="8"/>
  <c r="J98" i="8"/>
  <c r="I98" i="8"/>
  <c r="H98" i="8"/>
  <c r="G98" i="8"/>
  <c r="F98" i="8"/>
  <c r="E98" i="8"/>
  <c r="J96" i="8"/>
  <c r="I96" i="8"/>
  <c r="H96" i="8"/>
  <c r="G96" i="8"/>
  <c r="F96" i="8"/>
  <c r="E96" i="8"/>
  <c r="J94" i="8"/>
  <c r="I94" i="8"/>
  <c r="H94" i="8"/>
  <c r="G94" i="8"/>
  <c r="F94" i="8"/>
  <c r="E94" i="8"/>
  <c r="J92" i="8"/>
  <c r="I92" i="8"/>
  <c r="H92" i="8"/>
  <c r="G92" i="8"/>
  <c r="F92" i="8"/>
  <c r="E92" i="8"/>
  <c r="J90" i="8"/>
  <c r="I90" i="8"/>
  <c r="H90" i="8"/>
  <c r="G90" i="8"/>
  <c r="F90" i="8"/>
  <c r="E90" i="8"/>
  <c r="J88" i="8"/>
  <c r="I88" i="8"/>
  <c r="H88" i="8"/>
  <c r="G88" i="8"/>
  <c r="F88" i="8"/>
  <c r="E88" i="8"/>
  <c r="J86" i="8"/>
  <c r="I86" i="8"/>
  <c r="H86" i="8"/>
  <c r="G86" i="8"/>
  <c r="F86" i="8"/>
  <c r="E86" i="8"/>
  <c r="J84" i="8"/>
  <c r="I84" i="8"/>
  <c r="H84" i="8"/>
  <c r="G84" i="8"/>
  <c r="F84" i="8"/>
  <c r="E84" i="8"/>
  <c r="J82" i="8"/>
  <c r="I82" i="8"/>
  <c r="H82" i="8"/>
  <c r="G82" i="8"/>
  <c r="F82" i="8"/>
  <c r="E82" i="8"/>
  <c r="J80" i="8"/>
  <c r="I80" i="8"/>
  <c r="H80" i="8"/>
  <c r="G80" i="8"/>
  <c r="F80" i="8"/>
  <c r="E80" i="8"/>
  <c r="J78" i="8"/>
  <c r="I78" i="8"/>
  <c r="H78" i="8"/>
  <c r="G78" i="8"/>
  <c r="F78" i="8"/>
  <c r="E78" i="8"/>
  <c r="J76" i="8"/>
  <c r="I76" i="8"/>
  <c r="H76" i="8"/>
  <c r="G76" i="8"/>
  <c r="F76" i="8"/>
  <c r="E76" i="8"/>
  <c r="J74" i="8"/>
  <c r="I74" i="8"/>
  <c r="H74" i="8"/>
  <c r="G74" i="8"/>
  <c r="F74" i="8"/>
  <c r="E74" i="8"/>
  <c r="J72" i="8"/>
  <c r="I72" i="8"/>
  <c r="H72" i="8"/>
  <c r="G72" i="8"/>
  <c r="F72" i="8"/>
  <c r="E72" i="8"/>
  <c r="J70" i="8"/>
  <c r="I70" i="8"/>
  <c r="H70" i="8"/>
  <c r="G70" i="8"/>
  <c r="F70" i="8"/>
  <c r="E70" i="8"/>
  <c r="J68" i="8"/>
  <c r="I68" i="8"/>
  <c r="H68" i="8"/>
  <c r="G68" i="8"/>
  <c r="F68" i="8"/>
  <c r="E68" i="8"/>
  <c r="J66" i="8"/>
  <c r="I66" i="8"/>
  <c r="H66" i="8"/>
  <c r="G66" i="8"/>
  <c r="F66" i="8"/>
  <c r="E66" i="8"/>
  <c r="T61" i="8"/>
  <c r="S61" i="8"/>
  <c r="R61" i="8"/>
  <c r="Q61" i="8"/>
  <c r="T58" i="8"/>
  <c r="S58" i="8"/>
  <c r="R58" i="8"/>
  <c r="Q58" i="8"/>
  <c r="T56" i="8"/>
  <c r="S56" i="8"/>
  <c r="R56" i="8"/>
  <c r="Q56" i="8"/>
  <c r="T54" i="8"/>
  <c r="S54" i="8"/>
  <c r="R54" i="8"/>
  <c r="Q54" i="8"/>
  <c r="K61" i="8"/>
  <c r="K58" i="8"/>
  <c r="K56" i="8"/>
  <c r="K54" i="8"/>
  <c r="J61" i="8"/>
  <c r="I61" i="8"/>
  <c r="H61" i="8"/>
  <c r="G61" i="8"/>
  <c r="F61" i="8"/>
  <c r="E61" i="8"/>
  <c r="J58" i="8"/>
  <c r="I58" i="8"/>
  <c r="H58" i="8"/>
  <c r="G58" i="8"/>
  <c r="F58" i="8"/>
  <c r="E58" i="8"/>
  <c r="J56" i="8"/>
  <c r="I56" i="8"/>
  <c r="H56" i="8"/>
  <c r="G56" i="8"/>
  <c r="F56" i="8"/>
  <c r="E56" i="8"/>
  <c r="J54" i="8"/>
  <c r="I54" i="8"/>
  <c r="H54" i="8"/>
  <c r="G54" i="8"/>
  <c r="F54" i="8"/>
  <c r="E54" i="8"/>
  <c r="T49" i="8"/>
  <c r="S49" i="8"/>
  <c r="R49" i="8"/>
  <c r="Q49" i="8"/>
  <c r="T46" i="8"/>
  <c r="S46" i="8"/>
  <c r="R46" i="8"/>
  <c r="Q46" i="8"/>
  <c r="T44" i="8"/>
  <c r="S44" i="8"/>
  <c r="R44" i="8"/>
  <c r="Q44" i="8"/>
  <c r="T42" i="8"/>
  <c r="S42" i="8"/>
  <c r="R42" i="8"/>
  <c r="Q42" i="8"/>
  <c r="K49" i="8"/>
  <c r="K46" i="8"/>
  <c r="K44" i="8"/>
  <c r="K42" i="8"/>
  <c r="J49" i="8"/>
  <c r="I49" i="8"/>
  <c r="H49" i="8"/>
  <c r="G49" i="8"/>
  <c r="F49" i="8"/>
  <c r="E49" i="8"/>
  <c r="J46" i="8"/>
  <c r="I46" i="8"/>
  <c r="H46" i="8"/>
  <c r="G46" i="8"/>
  <c r="F46" i="8"/>
  <c r="E46" i="8"/>
  <c r="J44" i="8"/>
  <c r="I44" i="8"/>
  <c r="H44" i="8"/>
  <c r="G44" i="8"/>
  <c r="F44" i="8"/>
  <c r="E44" i="8"/>
  <c r="J42" i="8"/>
  <c r="I42" i="8"/>
  <c r="H42" i="8"/>
  <c r="G42" i="8"/>
  <c r="F42" i="8"/>
  <c r="E42" i="8"/>
  <c r="T37" i="8"/>
  <c r="S37" i="8"/>
  <c r="R37" i="8"/>
  <c r="Q37" i="8"/>
  <c r="T34" i="8"/>
  <c r="S34" i="8"/>
  <c r="R34" i="8"/>
  <c r="Q34" i="8"/>
  <c r="T32" i="8"/>
  <c r="S32" i="8"/>
  <c r="R32" i="8"/>
  <c r="Q32" i="8"/>
  <c r="T30" i="8"/>
  <c r="S30" i="8"/>
  <c r="R30" i="8"/>
  <c r="Q30" i="8"/>
  <c r="T28" i="8"/>
  <c r="S28" i="8"/>
  <c r="R28" i="8"/>
  <c r="Q28" i="8"/>
  <c r="T26" i="8"/>
  <c r="S26" i="8"/>
  <c r="R26" i="8"/>
  <c r="Q26" i="8"/>
  <c r="T24" i="8"/>
  <c r="S24" i="8"/>
  <c r="R24" i="8"/>
  <c r="Q24" i="8"/>
  <c r="T22" i="8"/>
  <c r="S22" i="8"/>
  <c r="R22" i="8"/>
  <c r="Q22" i="8"/>
  <c r="K37" i="8"/>
  <c r="K34" i="8"/>
  <c r="K32" i="8"/>
  <c r="K30" i="8"/>
  <c r="K28" i="8"/>
  <c r="K26" i="8"/>
  <c r="K24" i="8"/>
  <c r="K22" i="8"/>
  <c r="J37" i="8"/>
  <c r="I37" i="8"/>
  <c r="H37" i="8"/>
  <c r="G37" i="8"/>
  <c r="F37" i="8"/>
  <c r="E37" i="8"/>
  <c r="J34" i="8"/>
  <c r="I34" i="8"/>
  <c r="H34" i="8"/>
  <c r="G34" i="8"/>
  <c r="F34" i="8"/>
  <c r="E34" i="8"/>
  <c r="J32" i="8"/>
  <c r="I32" i="8"/>
  <c r="H32" i="8"/>
  <c r="G32" i="8"/>
  <c r="F32" i="8"/>
  <c r="E32" i="8"/>
  <c r="J30" i="8"/>
  <c r="I30" i="8"/>
  <c r="H30" i="8"/>
  <c r="G30" i="8"/>
  <c r="F30" i="8"/>
  <c r="E30" i="8"/>
  <c r="J28" i="8"/>
  <c r="I28" i="8"/>
  <c r="H28" i="8"/>
  <c r="G28" i="8"/>
  <c r="F28" i="8"/>
  <c r="E28" i="8"/>
  <c r="J26" i="8"/>
  <c r="I26" i="8"/>
  <c r="H26" i="8"/>
  <c r="G26" i="8"/>
  <c r="F26" i="8"/>
  <c r="E26" i="8"/>
  <c r="J24" i="8"/>
  <c r="I24" i="8"/>
  <c r="H24" i="8"/>
  <c r="G24" i="8"/>
  <c r="F24" i="8"/>
  <c r="E24" i="8"/>
  <c r="J22" i="8"/>
  <c r="I22" i="8"/>
  <c r="H22" i="8"/>
  <c r="G22" i="8"/>
  <c r="F22" i="8"/>
  <c r="E22" i="8"/>
  <c r="T16" i="8"/>
  <c r="S16" i="8"/>
  <c r="R16" i="8"/>
  <c r="Q16" i="8"/>
  <c r="T13" i="8"/>
  <c r="S13" i="8"/>
  <c r="R13" i="8"/>
  <c r="Q13" i="8"/>
  <c r="T10" i="8"/>
  <c r="S10" i="8"/>
  <c r="R10" i="8"/>
  <c r="Q10" i="8"/>
  <c r="T7" i="8"/>
  <c r="S7" i="8"/>
  <c r="R7" i="8"/>
  <c r="Q7" i="8"/>
  <c r="K16" i="8"/>
  <c r="K13" i="8"/>
  <c r="K10" i="8"/>
  <c r="K7" i="8"/>
  <c r="J16" i="8"/>
  <c r="I16" i="8"/>
  <c r="H16" i="8"/>
  <c r="G16" i="8"/>
  <c r="F16" i="8"/>
  <c r="E16" i="8"/>
  <c r="J13" i="8"/>
  <c r="I13" i="8"/>
  <c r="H13" i="8"/>
  <c r="G13" i="8"/>
  <c r="F13" i="8"/>
  <c r="E13" i="8"/>
  <c r="J10" i="8"/>
  <c r="I10" i="8"/>
  <c r="H10" i="8"/>
  <c r="G10" i="8"/>
  <c r="F10" i="8"/>
  <c r="E10" i="8"/>
  <c r="J7" i="8"/>
  <c r="I7" i="8"/>
  <c r="H7" i="8"/>
  <c r="G7" i="8"/>
  <c r="F7" i="8"/>
  <c r="E7" i="8"/>
  <c r="T191" i="7"/>
  <c r="S191" i="7"/>
  <c r="R191" i="7"/>
  <c r="Q191" i="7"/>
  <c r="K191" i="7"/>
  <c r="J191" i="7"/>
  <c r="I191" i="7"/>
  <c r="H191" i="7"/>
  <c r="G191" i="7"/>
  <c r="F191" i="7"/>
  <c r="E191" i="7"/>
  <c r="T185" i="7"/>
  <c r="S185" i="7"/>
  <c r="R185" i="7"/>
  <c r="Q185" i="7"/>
  <c r="K185" i="7"/>
  <c r="J185" i="7"/>
  <c r="I185" i="7"/>
  <c r="H185" i="7"/>
  <c r="G185" i="7"/>
  <c r="F185" i="7"/>
  <c r="E185" i="7"/>
  <c r="T165" i="7"/>
  <c r="S165" i="7"/>
  <c r="R165" i="7"/>
  <c r="Q165" i="7"/>
  <c r="T162" i="7"/>
  <c r="S162" i="7"/>
  <c r="R162" i="7"/>
  <c r="Q162" i="7"/>
  <c r="T160" i="7"/>
  <c r="S160" i="7"/>
  <c r="R160" i="7"/>
  <c r="Q160" i="7"/>
  <c r="T158" i="7"/>
  <c r="S158" i="7"/>
  <c r="R158" i="7"/>
  <c r="Q158" i="7"/>
  <c r="T156" i="7"/>
  <c r="S156" i="7"/>
  <c r="R156" i="7"/>
  <c r="Q156" i="7"/>
  <c r="T154" i="7"/>
  <c r="S154" i="7"/>
  <c r="R154" i="7"/>
  <c r="Q154" i="7"/>
  <c r="T152" i="7"/>
  <c r="S152" i="7"/>
  <c r="R152" i="7"/>
  <c r="Q152" i="7"/>
  <c r="T150" i="7"/>
  <c r="S150" i="7"/>
  <c r="R150" i="7"/>
  <c r="Q150" i="7"/>
  <c r="T148" i="7"/>
  <c r="S148" i="7"/>
  <c r="R148" i="7"/>
  <c r="Q148" i="7"/>
  <c r="T146" i="7"/>
  <c r="S146" i="7"/>
  <c r="R146" i="7"/>
  <c r="Q146" i="7"/>
  <c r="T144" i="7"/>
  <c r="S144" i="7"/>
  <c r="R144" i="7"/>
  <c r="Q144" i="7"/>
  <c r="T142" i="7"/>
  <c r="S142" i="7"/>
  <c r="R142" i="7"/>
  <c r="Q142" i="7"/>
  <c r="T140" i="7"/>
  <c r="S140" i="7"/>
  <c r="R140" i="7"/>
  <c r="Q140" i="7"/>
  <c r="K165" i="7"/>
  <c r="K162" i="7"/>
  <c r="K160" i="7"/>
  <c r="K158" i="7"/>
  <c r="K156" i="7"/>
  <c r="K154" i="7"/>
  <c r="K152" i="7"/>
  <c r="K150" i="7"/>
  <c r="K148" i="7"/>
  <c r="K146" i="7"/>
  <c r="K144" i="7"/>
  <c r="K142" i="7"/>
  <c r="K140" i="7"/>
  <c r="J165" i="7"/>
  <c r="I165" i="7"/>
  <c r="H165" i="7"/>
  <c r="G165" i="7"/>
  <c r="F165" i="7"/>
  <c r="E165" i="7"/>
  <c r="J162" i="7"/>
  <c r="I162" i="7"/>
  <c r="H162" i="7"/>
  <c r="G162" i="7"/>
  <c r="F162" i="7"/>
  <c r="E162" i="7"/>
  <c r="J160" i="7"/>
  <c r="I160" i="7"/>
  <c r="H160" i="7"/>
  <c r="G160" i="7"/>
  <c r="F160" i="7"/>
  <c r="E160" i="7"/>
  <c r="J158" i="7"/>
  <c r="I158" i="7"/>
  <c r="H158" i="7"/>
  <c r="G158" i="7"/>
  <c r="F158" i="7"/>
  <c r="E158" i="7"/>
  <c r="J156" i="7"/>
  <c r="I156" i="7"/>
  <c r="H156" i="7"/>
  <c r="G156" i="7"/>
  <c r="F156" i="7"/>
  <c r="E156" i="7"/>
  <c r="J154" i="7"/>
  <c r="I154" i="7"/>
  <c r="H154" i="7"/>
  <c r="G154" i="7"/>
  <c r="F154" i="7"/>
  <c r="E154" i="7"/>
  <c r="J152" i="7"/>
  <c r="I152" i="7"/>
  <c r="H152" i="7"/>
  <c r="G152" i="7"/>
  <c r="F152" i="7"/>
  <c r="E152" i="7"/>
  <c r="J150" i="7"/>
  <c r="I150" i="7"/>
  <c r="H150" i="7"/>
  <c r="G150" i="7"/>
  <c r="F150" i="7"/>
  <c r="E150" i="7"/>
  <c r="J148" i="7"/>
  <c r="I148" i="7"/>
  <c r="H148" i="7"/>
  <c r="G148" i="7"/>
  <c r="F148" i="7"/>
  <c r="E148" i="7"/>
  <c r="J146" i="7"/>
  <c r="I146" i="7"/>
  <c r="H146" i="7"/>
  <c r="G146" i="7"/>
  <c r="F146" i="7"/>
  <c r="E146" i="7"/>
  <c r="J144" i="7"/>
  <c r="I144" i="7"/>
  <c r="H144" i="7"/>
  <c r="G144" i="7"/>
  <c r="F144" i="7"/>
  <c r="E144" i="7"/>
  <c r="J142" i="7"/>
  <c r="I142" i="7"/>
  <c r="H142" i="7"/>
  <c r="G142" i="7"/>
  <c r="F142" i="7"/>
  <c r="E142" i="7"/>
  <c r="J140" i="7"/>
  <c r="I140" i="7"/>
  <c r="H140" i="7"/>
  <c r="G140" i="7"/>
  <c r="F140" i="7"/>
  <c r="E140" i="7"/>
  <c r="T135" i="7"/>
  <c r="S135" i="7"/>
  <c r="R135" i="7"/>
  <c r="Q135" i="7"/>
  <c r="T132" i="7"/>
  <c r="S132" i="7"/>
  <c r="R132" i="7"/>
  <c r="Q132" i="7"/>
  <c r="T130" i="7"/>
  <c r="S130" i="7"/>
  <c r="R130" i="7"/>
  <c r="Q130" i="7"/>
  <c r="T128" i="7"/>
  <c r="S128" i="7"/>
  <c r="R128" i="7"/>
  <c r="Q128" i="7"/>
  <c r="T126" i="7"/>
  <c r="S126" i="7"/>
  <c r="R126" i="7"/>
  <c r="Q126" i="7"/>
  <c r="T124" i="7"/>
  <c r="S124" i="7"/>
  <c r="R124" i="7"/>
  <c r="Q124" i="7"/>
  <c r="T122" i="7"/>
  <c r="S122" i="7"/>
  <c r="R122" i="7"/>
  <c r="Q122" i="7"/>
  <c r="T120" i="7"/>
  <c r="S120" i="7"/>
  <c r="R120" i="7"/>
  <c r="Q120" i="7"/>
  <c r="K135" i="7"/>
  <c r="K132" i="7"/>
  <c r="K130" i="7"/>
  <c r="K128" i="7"/>
  <c r="K126" i="7"/>
  <c r="K124" i="7"/>
  <c r="K122" i="7"/>
  <c r="K120" i="7"/>
  <c r="J135" i="7"/>
  <c r="I135" i="7"/>
  <c r="H135" i="7"/>
  <c r="G135" i="7"/>
  <c r="F135" i="7"/>
  <c r="E135" i="7"/>
  <c r="J132" i="7"/>
  <c r="I132" i="7"/>
  <c r="H132" i="7"/>
  <c r="G132" i="7"/>
  <c r="F132" i="7"/>
  <c r="E132" i="7"/>
  <c r="J130" i="7"/>
  <c r="I130" i="7"/>
  <c r="H130" i="7"/>
  <c r="G130" i="7"/>
  <c r="F130" i="7"/>
  <c r="E130" i="7"/>
  <c r="J128" i="7"/>
  <c r="I128" i="7"/>
  <c r="H128" i="7"/>
  <c r="G128" i="7"/>
  <c r="F128" i="7"/>
  <c r="E128" i="7"/>
  <c r="J126" i="7"/>
  <c r="I126" i="7"/>
  <c r="H126" i="7"/>
  <c r="G126" i="7"/>
  <c r="F126" i="7"/>
  <c r="E126" i="7"/>
  <c r="J124" i="7"/>
  <c r="I124" i="7"/>
  <c r="H124" i="7"/>
  <c r="G124" i="7"/>
  <c r="F124" i="7"/>
  <c r="E124" i="7"/>
  <c r="J122" i="7"/>
  <c r="I122" i="7"/>
  <c r="H122" i="7"/>
  <c r="G122" i="7"/>
  <c r="F122" i="7"/>
  <c r="E122" i="7"/>
  <c r="J120" i="7"/>
  <c r="I120" i="7"/>
  <c r="H120" i="7"/>
  <c r="G120" i="7"/>
  <c r="F120" i="7"/>
  <c r="E120" i="7"/>
  <c r="T115" i="7"/>
  <c r="S115" i="7"/>
  <c r="R115" i="7"/>
  <c r="Q115" i="7"/>
  <c r="T112" i="7"/>
  <c r="S112" i="7"/>
  <c r="R112" i="7"/>
  <c r="Q112" i="7"/>
  <c r="T110" i="7"/>
  <c r="S110" i="7"/>
  <c r="R110" i="7"/>
  <c r="Q110" i="7"/>
  <c r="T108" i="7"/>
  <c r="S108" i="7"/>
  <c r="R108" i="7"/>
  <c r="Q108" i="7"/>
  <c r="T106" i="7"/>
  <c r="S106" i="7"/>
  <c r="R106" i="7"/>
  <c r="Q106" i="7"/>
  <c r="T104" i="7"/>
  <c r="S104" i="7"/>
  <c r="R104" i="7"/>
  <c r="Q104" i="7"/>
  <c r="T102" i="7"/>
  <c r="S102" i="7"/>
  <c r="R102" i="7"/>
  <c r="Q102" i="7"/>
  <c r="T100" i="7"/>
  <c r="S100" i="7"/>
  <c r="R100" i="7"/>
  <c r="Q100" i="7"/>
  <c r="T98" i="7"/>
  <c r="S98" i="7"/>
  <c r="R98" i="7"/>
  <c r="Q98" i="7"/>
  <c r="T96" i="7"/>
  <c r="S96" i="7"/>
  <c r="R96" i="7"/>
  <c r="Q96" i="7"/>
  <c r="T94" i="7"/>
  <c r="S94" i="7"/>
  <c r="R94" i="7"/>
  <c r="Q94" i="7"/>
  <c r="T92" i="7"/>
  <c r="S92" i="7"/>
  <c r="R92" i="7"/>
  <c r="Q92" i="7"/>
  <c r="T90" i="7"/>
  <c r="S90" i="7"/>
  <c r="R90" i="7"/>
  <c r="Q90" i="7"/>
  <c r="T88" i="7"/>
  <c r="S88" i="7"/>
  <c r="R88" i="7"/>
  <c r="Q88" i="7"/>
  <c r="T86" i="7"/>
  <c r="S86" i="7"/>
  <c r="R86" i="7"/>
  <c r="Q86" i="7"/>
  <c r="T84" i="7"/>
  <c r="S84" i="7"/>
  <c r="R84" i="7"/>
  <c r="Q84" i="7"/>
  <c r="T82" i="7"/>
  <c r="S82" i="7"/>
  <c r="R82" i="7"/>
  <c r="Q82" i="7"/>
  <c r="T80" i="7"/>
  <c r="S80" i="7"/>
  <c r="R80" i="7"/>
  <c r="Q80" i="7"/>
  <c r="T78" i="7"/>
  <c r="S78" i="7"/>
  <c r="R78" i="7"/>
  <c r="Q78" i="7"/>
  <c r="T76" i="7"/>
  <c r="S76" i="7"/>
  <c r="R76" i="7"/>
  <c r="Q76" i="7"/>
  <c r="T74" i="7"/>
  <c r="S74" i="7"/>
  <c r="R74" i="7"/>
  <c r="Q74" i="7"/>
  <c r="T72" i="7"/>
  <c r="S72" i="7"/>
  <c r="R72" i="7"/>
  <c r="Q72" i="7"/>
  <c r="T70" i="7"/>
  <c r="S70" i="7"/>
  <c r="R70" i="7"/>
  <c r="Q70" i="7"/>
  <c r="T68" i="7"/>
  <c r="S68" i="7"/>
  <c r="R68" i="7"/>
  <c r="Q68" i="7"/>
  <c r="T66" i="7"/>
  <c r="S66" i="7"/>
  <c r="R66" i="7"/>
  <c r="Q66" i="7"/>
  <c r="K115" i="7"/>
  <c r="K112" i="7"/>
  <c r="K110" i="7"/>
  <c r="K108" i="7"/>
  <c r="K106" i="7"/>
  <c r="K104" i="7"/>
  <c r="K102" i="7"/>
  <c r="K100" i="7"/>
  <c r="K98" i="7"/>
  <c r="K96" i="7"/>
  <c r="K94" i="7"/>
  <c r="K92" i="7"/>
  <c r="K90" i="7"/>
  <c r="K88" i="7"/>
  <c r="K86" i="7"/>
  <c r="K84" i="7"/>
  <c r="K82" i="7"/>
  <c r="K80" i="7"/>
  <c r="K78" i="7"/>
  <c r="K76" i="7"/>
  <c r="K74" i="7"/>
  <c r="K72" i="7"/>
  <c r="K70" i="7"/>
  <c r="K68" i="7"/>
  <c r="K66" i="7"/>
  <c r="J115" i="7"/>
  <c r="I115" i="7"/>
  <c r="H115" i="7"/>
  <c r="G115" i="7"/>
  <c r="F115" i="7"/>
  <c r="E115" i="7"/>
  <c r="J112" i="7"/>
  <c r="I112" i="7"/>
  <c r="H112" i="7"/>
  <c r="G112" i="7"/>
  <c r="F112" i="7"/>
  <c r="E112" i="7"/>
  <c r="J110" i="7"/>
  <c r="I110" i="7"/>
  <c r="H110" i="7"/>
  <c r="G110" i="7"/>
  <c r="F110" i="7"/>
  <c r="E110" i="7"/>
  <c r="J108" i="7"/>
  <c r="I108" i="7"/>
  <c r="H108" i="7"/>
  <c r="G108" i="7"/>
  <c r="F108" i="7"/>
  <c r="E108" i="7"/>
  <c r="J106" i="7"/>
  <c r="I106" i="7"/>
  <c r="H106" i="7"/>
  <c r="G106" i="7"/>
  <c r="F106" i="7"/>
  <c r="E106" i="7"/>
  <c r="J104" i="7"/>
  <c r="I104" i="7"/>
  <c r="H104" i="7"/>
  <c r="G104" i="7"/>
  <c r="F104" i="7"/>
  <c r="E104" i="7"/>
  <c r="J102" i="7"/>
  <c r="I102" i="7"/>
  <c r="H102" i="7"/>
  <c r="G102" i="7"/>
  <c r="F102" i="7"/>
  <c r="E102" i="7"/>
  <c r="J100" i="7"/>
  <c r="I100" i="7"/>
  <c r="H100" i="7"/>
  <c r="G100" i="7"/>
  <c r="F100" i="7"/>
  <c r="E100" i="7"/>
  <c r="J98" i="7"/>
  <c r="I98" i="7"/>
  <c r="H98" i="7"/>
  <c r="G98" i="7"/>
  <c r="F98" i="7"/>
  <c r="E98" i="7"/>
  <c r="J96" i="7"/>
  <c r="I96" i="7"/>
  <c r="H96" i="7"/>
  <c r="G96" i="7"/>
  <c r="F96" i="7"/>
  <c r="E96" i="7"/>
  <c r="J94" i="7"/>
  <c r="I94" i="7"/>
  <c r="H94" i="7"/>
  <c r="G94" i="7"/>
  <c r="F94" i="7"/>
  <c r="E94" i="7"/>
  <c r="J92" i="7"/>
  <c r="I92" i="7"/>
  <c r="H92" i="7"/>
  <c r="G92" i="7"/>
  <c r="F92" i="7"/>
  <c r="E92" i="7"/>
  <c r="J90" i="7"/>
  <c r="I90" i="7"/>
  <c r="H90" i="7"/>
  <c r="G90" i="7"/>
  <c r="F90" i="7"/>
  <c r="E90" i="7"/>
  <c r="J88" i="7"/>
  <c r="I88" i="7"/>
  <c r="H88" i="7"/>
  <c r="G88" i="7"/>
  <c r="F88" i="7"/>
  <c r="E88" i="7"/>
  <c r="J86" i="7"/>
  <c r="I86" i="7"/>
  <c r="H86" i="7"/>
  <c r="G86" i="7"/>
  <c r="F86" i="7"/>
  <c r="E86" i="7"/>
  <c r="J84" i="7"/>
  <c r="I84" i="7"/>
  <c r="H84" i="7"/>
  <c r="G84" i="7"/>
  <c r="F84" i="7"/>
  <c r="E84" i="7"/>
  <c r="J82" i="7"/>
  <c r="I82" i="7"/>
  <c r="H82" i="7"/>
  <c r="G82" i="7"/>
  <c r="F82" i="7"/>
  <c r="E82" i="7"/>
  <c r="J80" i="7"/>
  <c r="I80" i="7"/>
  <c r="H80" i="7"/>
  <c r="G80" i="7"/>
  <c r="F80" i="7"/>
  <c r="E80" i="7"/>
  <c r="J78" i="7"/>
  <c r="I78" i="7"/>
  <c r="H78" i="7"/>
  <c r="G78" i="7"/>
  <c r="F78" i="7"/>
  <c r="E78" i="7"/>
  <c r="J76" i="7"/>
  <c r="I76" i="7"/>
  <c r="H76" i="7"/>
  <c r="G76" i="7"/>
  <c r="F76" i="7"/>
  <c r="E76" i="7"/>
  <c r="J74" i="7"/>
  <c r="I74" i="7"/>
  <c r="H74" i="7"/>
  <c r="G74" i="7"/>
  <c r="F74" i="7"/>
  <c r="E74" i="7"/>
  <c r="J72" i="7"/>
  <c r="I72" i="7"/>
  <c r="H72" i="7"/>
  <c r="G72" i="7"/>
  <c r="F72" i="7"/>
  <c r="E72" i="7"/>
  <c r="J70" i="7"/>
  <c r="I70" i="7"/>
  <c r="H70" i="7"/>
  <c r="G70" i="7"/>
  <c r="F70" i="7"/>
  <c r="E70" i="7"/>
  <c r="J68" i="7"/>
  <c r="I68" i="7"/>
  <c r="H68" i="7"/>
  <c r="G68" i="7"/>
  <c r="F68" i="7"/>
  <c r="E68" i="7"/>
  <c r="J66" i="7"/>
  <c r="I66" i="7"/>
  <c r="H66" i="7"/>
  <c r="G66" i="7"/>
  <c r="F66" i="7"/>
  <c r="E66" i="7"/>
  <c r="T61" i="7"/>
  <c r="S61" i="7"/>
  <c r="R61" i="7"/>
  <c r="Q61" i="7"/>
  <c r="T58" i="7"/>
  <c r="S58" i="7"/>
  <c r="R58" i="7"/>
  <c r="Q58" i="7"/>
  <c r="T56" i="7"/>
  <c r="S56" i="7"/>
  <c r="R56" i="7"/>
  <c r="Q56" i="7"/>
  <c r="T54" i="7"/>
  <c r="S54" i="7"/>
  <c r="R54" i="7"/>
  <c r="Q54" i="7"/>
  <c r="K61" i="7"/>
  <c r="K58" i="7"/>
  <c r="K56" i="7"/>
  <c r="K54" i="7"/>
  <c r="J61" i="7"/>
  <c r="I61" i="7"/>
  <c r="H61" i="7"/>
  <c r="G61" i="7"/>
  <c r="F61" i="7"/>
  <c r="E61" i="7"/>
  <c r="J58" i="7"/>
  <c r="I58" i="7"/>
  <c r="H58" i="7"/>
  <c r="G58" i="7"/>
  <c r="F58" i="7"/>
  <c r="E58" i="7"/>
  <c r="J56" i="7"/>
  <c r="I56" i="7"/>
  <c r="H56" i="7"/>
  <c r="G56" i="7"/>
  <c r="F56" i="7"/>
  <c r="E56" i="7"/>
  <c r="J54" i="7"/>
  <c r="I54" i="7"/>
  <c r="H54" i="7"/>
  <c r="G54" i="7"/>
  <c r="F54" i="7"/>
  <c r="E54" i="7"/>
  <c r="T49" i="7"/>
  <c r="S49" i="7"/>
  <c r="R49" i="7"/>
  <c r="Q49" i="7"/>
  <c r="T46" i="7"/>
  <c r="S46" i="7"/>
  <c r="R46" i="7"/>
  <c r="Q46" i="7"/>
  <c r="T44" i="7"/>
  <c r="S44" i="7"/>
  <c r="R44" i="7"/>
  <c r="Q44" i="7"/>
  <c r="T42" i="7"/>
  <c r="S42" i="7"/>
  <c r="R42" i="7"/>
  <c r="Q42" i="7"/>
  <c r="K49" i="7"/>
  <c r="K46" i="7"/>
  <c r="K44" i="7"/>
  <c r="K42" i="7"/>
  <c r="J49" i="7"/>
  <c r="I49" i="7"/>
  <c r="H49" i="7"/>
  <c r="G49" i="7"/>
  <c r="F49" i="7"/>
  <c r="E49" i="7"/>
  <c r="J46" i="7"/>
  <c r="I46" i="7"/>
  <c r="H46" i="7"/>
  <c r="G46" i="7"/>
  <c r="F46" i="7"/>
  <c r="E46" i="7"/>
  <c r="J44" i="7"/>
  <c r="I44" i="7"/>
  <c r="H44" i="7"/>
  <c r="G44" i="7"/>
  <c r="F44" i="7"/>
  <c r="E44" i="7"/>
  <c r="J42" i="7"/>
  <c r="I42" i="7"/>
  <c r="H42" i="7"/>
  <c r="G42" i="7"/>
  <c r="F42" i="7"/>
  <c r="E42" i="7"/>
  <c r="T37" i="7"/>
  <c r="S37" i="7"/>
  <c r="R37" i="7"/>
  <c r="Q37" i="7"/>
  <c r="T34" i="7"/>
  <c r="S34" i="7"/>
  <c r="R34" i="7"/>
  <c r="Q34" i="7"/>
  <c r="T32" i="7"/>
  <c r="S32" i="7"/>
  <c r="R32" i="7"/>
  <c r="Q32" i="7"/>
  <c r="T30" i="7"/>
  <c r="S30" i="7"/>
  <c r="R30" i="7"/>
  <c r="Q30" i="7"/>
  <c r="T28" i="7"/>
  <c r="S28" i="7"/>
  <c r="R28" i="7"/>
  <c r="Q28" i="7"/>
  <c r="T26" i="7"/>
  <c r="S26" i="7"/>
  <c r="R26" i="7"/>
  <c r="Q26" i="7"/>
  <c r="T24" i="7"/>
  <c r="S24" i="7"/>
  <c r="R24" i="7"/>
  <c r="Q24" i="7"/>
  <c r="T22" i="7"/>
  <c r="S22" i="7"/>
  <c r="R22" i="7"/>
  <c r="Q22" i="7"/>
  <c r="K37" i="7"/>
  <c r="K34" i="7"/>
  <c r="K32" i="7"/>
  <c r="K30" i="7"/>
  <c r="K28" i="7"/>
  <c r="K26" i="7"/>
  <c r="K24" i="7"/>
  <c r="K22" i="7"/>
  <c r="J37" i="7"/>
  <c r="I37" i="7"/>
  <c r="H37" i="7"/>
  <c r="G37" i="7"/>
  <c r="F37" i="7"/>
  <c r="E37" i="7"/>
  <c r="J34" i="7"/>
  <c r="I34" i="7"/>
  <c r="H34" i="7"/>
  <c r="G34" i="7"/>
  <c r="F34" i="7"/>
  <c r="E34" i="7"/>
  <c r="J32" i="7"/>
  <c r="I32" i="7"/>
  <c r="H32" i="7"/>
  <c r="G32" i="7"/>
  <c r="F32" i="7"/>
  <c r="E32" i="7"/>
  <c r="J30" i="7"/>
  <c r="I30" i="7"/>
  <c r="H30" i="7"/>
  <c r="G30" i="7"/>
  <c r="F30" i="7"/>
  <c r="E30" i="7"/>
  <c r="J28" i="7"/>
  <c r="I28" i="7"/>
  <c r="H28" i="7"/>
  <c r="G28" i="7"/>
  <c r="F28" i="7"/>
  <c r="E28" i="7"/>
  <c r="J26" i="7"/>
  <c r="I26" i="7"/>
  <c r="H26" i="7"/>
  <c r="G26" i="7"/>
  <c r="F26" i="7"/>
  <c r="E26" i="7"/>
  <c r="J24" i="7"/>
  <c r="I24" i="7"/>
  <c r="H24" i="7"/>
  <c r="G24" i="7"/>
  <c r="F24" i="7"/>
  <c r="E24" i="7"/>
  <c r="J22" i="7"/>
  <c r="I22" i="7"/>
  <c r="H22" i="7"/>
  <c r="G22" i="7"/>
  <c r="F22" i="7"/>
  <c r="E22" i="7"/>
  <c r="T16" i="7"/>
  <c r="S16" i="7"/>
  <c r="R16" i="7"/>
  <c r="Q16" i="7"/>
  <c r="T13" i="7"/>
  <c r="S13" i="7"/>
  <c r="R13" i="7"/>
  <c r="Q13" i="7"/>
  <c r="T10" i="7"/>
  <c r="S10" i="7"/>
  <c r="R10" i="7"/>
  <c r="Q10" i="7"/>
  <c r="T7" i="7"/>
  <c r="S7" i="7"/>
  <c r="R7" i="7"/>
  <c r="Q7" i="7"/>
  <c r="K16" i="7"/>
  <c r="K13" i="7"/>
  <c r="K10" i="7"/>
  <c r="K7" i="7"/>
  <c r="J16" i="7"/>
  <c r="I16" i="7"/>
  <c r="H16" i="7"/>
  <c r="G16" i="7"/>
  <c r="F16" i="7"/>
  <c r="E16" i="7"/>
  <c r="J13" i="7"/>
  <c r="I13" i="7"/>
  <c r="H13" i="7"/>
  <c r="G13" i="7"/>
  <c r="F13" i="7"/>
  <c r="E13" i="7"/>
  <c r="J10" i="7"/>
  <c r="I10" i="7"/>
  <c r="H10" i="7"/>
  <c r="G10" i="7"/>
  <c r="F10" i="7"/>
  <c r="E10" i="7"/>
  <c r="J7" i="7"/>
  <c r="I7" i="7"/>
  <c r="H7" i="7"/>
  <c r="G7" i="7"/>
  <c r="F7" i="7"/>
  <c r="E7" i="7"/>
  <c r="T179" i="7"/>
  <c r="S179" i="7"/>
  <c r="R179" i="7"/>
  <c r="Q179" i="7"/>
  <c r="T176" i="7"/>
  <c r="S176" i="7"/>
  <c r="R176" i="7"/>
  <c r="Q176" i="7"/>
  <c r="T174" i="7"/>
  <c r="S174" i="7"/>
  <c r="R174" i="7"/>
  <c r="Q174" i="7"/>
  <c r="T172" i="7"/>
  <c r="S172" i="7"/>
  <c r="R172" i="7"/>
  <c r="Q172" i="7"/>
  <c r="T170" i="7"/>
  <c r="S170" i="7"/>
  <c r="R170" i="7"/>
  <c r="Q170" i="7"/>
  <c r="K179" i="7"/>
  <c r="K176" i="7"/>
  <c r="K174" i="7"/>
  <c r="K172" i="7"/>
  <c r="K170" i="7"/>
  <c r="J179" i="7"/>
  <c r="I179" i="7"/>
  <c r="J176" i="7"/>
  <c r="I176" i="7"/>
  <c r="J174" i="7"/>
  <c r="I174" i="7"/>
  <c r="J172" i="7"/>
  <c r="I172" i="7"/>
  <c r="J170" i="7"/>
  <c r="I170" i="7"/>
  <c r="T191" i="6"/>
  <c r="S191" i="6"/>
  <c r="R191" i="6"/>
  <c r="Q191" i="6"/>
  <c r="K191" i="6"/>
  <c r="J191" i="6"/>
  <c r="I191" i="6"/>
  <c r="H191" i="6"/>
  <c r="G191" i="6"/>
  <c r="F191" i="6"/>
  <c r="E191" i="6"/>
  <c r="U185" i="6"/>
  <c r="T185" i="6"/>
  <c r="S185" i="6"/>
  <c r="R185" i="6"/>
  <c r="Q185" i="6"/>
  <c r="K185" i="6"/>
  <c r="J185" i="6"/>
  <c r="I185" i="6"/>
  <c r="H185" i="6"/>
  <c r="G185" i="6"/>
  <c r="F185" i="6"/>
  <c r="E185" i="6"/>
  <c r="T179" i="6"/>
  <c r="S179" i="6"/>
  <c r="R179" i="6"/>
  <c r="Q179" i="6"/>
  <c r="T176" i="6"/>
  <c r="S176" i="6"/>
  <c r="R176" i="6"/>
  <c r="Q176" i="6"/>
  <c r="T174" i="6"/>
  <c r="S174" i="6"/>
  <c r="R174" i="6"/>
  <c r="Q174" i="6"/>
  <c r="T172" i="6"/>
  <c r="S172" i="6"/>
  <c r="R172" i="6"/>
  <c r="Q172" i="6"/>
  <c r="T170" i="6"/>
  <c r="S170" i="6"/>
  <c r="R170" i="6"/>
  <c r="Q170" i="6"/>
  <c r="K179" i="6"/>
  <c r="K176" i="6"/>
  <c r="K174" i="6"/>
  <c r="K172" i="6"/>
  <c r="K170" i="6"/>
  <c r="J179" i="6"/>
  <c r="I179" i="6"/>
  <c r="J176" i="6"/>
  <c r="I176" i="6"/>
  <c r="J174" i="6"/>
  <c r="I174" i="6"/>
  <c r="J172" i="6"/>
  <c r="I172" i="6"/>
  <c r="J170" i="6"/>
  <c r="I170" i="6"/>
  <c r="T165" i="6"/>
  <c r="S165" i="6"/>
  <c r="R165" i="6"/>
  <c r="Q165" i="6"/>
  <c r="T162" i="6"/>
  <c r="S162" i="6"/>
  <c r="R162" i="6"/>
  <c r="Q162" i="6"/>
  <c r="T160" i="6"/>
  <c r="S160" i="6"/>
  <c r="R160" i="6"/>
  <c r="Q160" i="6"/>
  <c r="T158" i="6"/>
  <c r="S158" i="6"/>
  <c r="R158" i="6"/>
  <c r="Q158" i="6"/>
  <c r="T156" i="6"/>
  <c r="S156" i="6"/>
  <c r="R156" i="6"/>
  <c r="Q156" i="6"/>
  <c r="T154" i="6"/>
  <c r="S154" i="6"/>
  <c r="R154" i="6"/>
  <c r="Q154" i="6"/>
  <c r="T152" i="6"/>
  <c r="S152" i="6"/>
  <c r="R152" i="6"/>
  <c r="Q152" i="6"/>
  <c r="T150" i="6"/>
  <c r="S150" i="6"/>
  <c r="R150" i="6"/>
  <c r="Q150" i="6"/>
  <c r="T148" i="6"/>
  <c r="S148" i="6"/>
  <c r="R148" i="6"/>
  <c r="Q148" i="6"/>
  <c r="T146" i="6"/>
  <c r="S146" i="6"/>
  <c r="R146" i="6"/>
  <c r="Q146" i="6"/>
  <c r="T144" i="6"/>
  <c r="S144" i="6"/>
  <c r="R144" i="6"/>
  <c r="Q144" i="6"/>
  <c r="T142" i="6"/>
  <c r="S142" i="6"/>
  <c r="R142" i="6"/>
  <c r="Q142" i="6"/>
  <c r="T140" i="6"/>
  <c r="S140" i="6"/>
  <c r="R140" i="6"/>
  <c r="Q140" i="6"/>
  <c r="K165" i="6"/>
  <c r="K162" i="6"/>
  <c r="K160" i="6"/>
  <c r="K158" i="6"/>
  <c r="K156" i="6"/>
  <c r="K154" i="6"/>
  <c r="K152" i="6"/>
  <c r="K150" i="6"/>
  <c r="K148" i="6"/>
  <c r="K146" i="6"/>
  <c r="K144" i="6"/>
  <c r="K142" i="6"/>
  <c r="K140" i="6"/>
  <c r="J165" i="6"/>
  <c r="I165" i="6"/>
  <c r="H165" i="6"/>
  <c r="G165" i="6"/>
  <c r="F165" i="6"/>
  <c r="E165" i="6"/>
  <c r="J162" i="6"/>
  <c r="I162" i="6"/>
  <c r="H162" i="6"/>
  <c r="G162" i="6"/>
  <c r="F162" i="6"/>
  <c r="E162" i="6"/>
  <c r="J160" i="6"/>
  <c r="I160" i="6"/>
  <c r="H160" i="6"/>
  <c r="G160" i="6"/>
  <c r="F160" i="6"/>
  <c r="E160" i="6"/>
  <c r="J158" i="6"/>
  <c r="I158" i="6"/>
  <c r="H158" i="6"/>
  <c r="G158" i="6"/>
  <c r="F158" i="6"/>
  <c r="E158" i="6"/>
  <c r="J156" i="6"/>
  <c r="I156" i="6"/>
  <c r="H156" i="6"/>
  <c r="G156" i="6"/>
  <c r="F156" i="6"/>
  <c r="E156" i="6"/>
  <c r="J154" i="6"/>
  <c r="I154" i="6"/>
  <c r="H154" i="6"/>
  <c r="G154" i="6"/>
  <c r="F154" i="6"/>
  <c r="E154" i="6"/>
  <c r="J152" i="6"/>
  <c r="I152" i="6"/>
  <c r="H152" i="6"/>
  <c r="G152" i="6"/>
  <c r="F152" i="6"/>
  <c r="E152" i="6"/>
  <c r="J150" i="6"/>
  <c r="I150" i="6"/>
  <c r="H150" i="6"/>
  <c r="G150" i="6"/>
  <c r="F150" i="6"/>
  <c r="E150" i="6"/>
  <c r="J148" i="6"/>
  <c r="I148" i="6"/>
  <c r="H148" i="6"/>
  <c r="G148" i="6"/>
  <c r="F148" i="6"/>
  <c r="E148" i="6"/>
  <c r="J146" i="6"/>
  <c r="I146" i="6"/>
  <c r="H146" i="6"/>
  <c r="G146" i="6"/>
  <c r="F146" i="6"/>
  <c r="E146" i="6"/>
  <c r="J144" i="6"/>
  <c r="I144" i="6"/>
  <c r="H144" i="6"/>
  <c r="G144" i="6"/>
  <c r="F144" i="6"/>
  <c r="E144" i="6"/>
  <c r="J142" i="6"/>
  <c r="I142" i="6"/>
  <c r="H142" i="6"/>
  <c r="G142" i="6"/>
  <c r="F142" i="6"/>
  <c r="E142" i="6"/>
  <c r="J140" i="6"/>
  <c r="I140" i="6"/>
  <c r="H140" i="6"/>
  <c r="G140" i="6"/>
  <c r="F140" i="6"/>
  <c r="E140" i="6"/>
  <c r="T135" i="6"/>
  <c r="S135" i="6"/>
  <c r="R135" i="6"/>
  <c r="Q135" i="6"/>
  <c r="T132" i="6"/>
  <c r="S132" i="6"/>
  <c r="R132" i="6"/>
  <c r="Q132" i="6"/>
  <c r="T130" i="6"/>
  <c r="S130" i="6"/>
  <c r="R130" i="6"/>
  <c r="Q130" i="6"/>
  <c r="T128" i="6"/>
  <c r="S128" i="6"/>
  <c r="R128" i="6"/>
  <c r="Q128" i="6"/>
  <c r="T126" i="6"/>
  <c r="S126" i="6"/>
  <c r="R126" i="6"/>
  <c r="Q126" i="6"/>
  <c r="T124" i="6"/>
  <c r="S124" i="6"/>
  <c r="R124" i="6"/>
  <c r="Q124" i="6"/>
  <c r="T122" i="6"/>
  <c r="S122" i="6"/>
  <c r="R122" i="6"/>
  <c r="Q122" i="6"/>
  <c r="T120" i="6"/>
  <c r="S120" i="6"/>
  <c r="R120" i="6"/>
  <c r="Q120" i="6"/>
  <c r="K135" i="6"/>
  <c r="K132" i="6"/>
  <c r="K130" i="6"/>
  <c r="K128" i="6"/>
  <c r="K126" i="6"/>
  <c r="K124" i="6"/>
  <c r="K122" i="6"/>
  <c r="K120" i="6"/>
  <c r="J135" i="6"/>
  <c r="I135" i="6"/>
  <c r="H135" i="6"/>
  <c r="G135" i="6"/>
  <c r="F135" i="6"/>
  <c r="E135" i="6"/>
  <c r="J132" i="6"/>
  <c r="I132" i="6"/>
  <c r="H132" i="6"/>
  <c r="G132" i="6"/>
  <c r="F132" i="6"/>
  <c r="E132" i="6"/>
  <c r="J130" i="6"/>
  <c r="I130" i="6"/>
  <c r="H130" i="6"/>
  <c r="G130" i="6"/>
  <c r="F130" i="6"/>
  <c r="E130" i="6"/>
  <c r="J128" i="6"/>
  <c r="I128" i="6"/>
  <c r="H128" i="6"/>
  <c r="G128" i="6"/>
  <c r="F128" i="6"/>
  <c r="E128" i="6"/>
  <c r="J126" i="6"/>
  <c r="I126" i="6"/>
  <c r="H126" i="6"/>
  <c r="G126" i="6"/>
  <c r="F126" i="6"/>
  <c r="E126" i="6"/>
  <c r="J124" i="6"/>
  <c r="I124" i="6"/>
  <c r="H124" i="6"/>
  <c r="G124" i="6"/>
  <c r="F124" i="6"/>
  <c r="E124" i="6"/>
  <c r="J122" i="6"/>
  <c r="I122" i="6"/>
  <c r="H122" i="6"/>
  <c r="G122" i="6"/>
  <c r="F122" i="6"/>
  <c r="E122" i="6"/>
  <c r="J120" i="6"/>
  <c r="I120" i="6"/>
  <c r="H120" i="6"/>
  <c r="G120" i="6"/>
  <c r="F120" i="6"/>
  <c r="E120" i="6"/>
  <c r="T115" i="6"/>
  <c r="S115" i="6"/>
  <c r="R115" i="6"/>
  <c r="Q115" i="6"/>
  <c r="T112" i="6"/>
  <c r="S112" i="6"/>
  <c r="R112" i="6"/>
  <c r="Q112" i="6"/>
  <c r="T110" i="6"/>
  <c r="S110" i="6"/>
  <c r="R110" i="6"/>
  <c r="Q110" i="6"/>
  <c r="T108" i="6"/>
  <c r="S108" i="6"/>
  <c r="R108" i="6"/>
  <c r="Q108" i="6"/>
  <c r="T106" i="6"/>
  <c r="S106" i="6"/>
  <c r="R106" i="6"/>
  <c r="Q106" i="6"/>
  <c r="T104" i="6"/>
  <c r="S104" i="6"/>
  <c r="R104" i="6"/>
  <c r="Q104" i="6"/>
  <c r="T102" i="6"/>
  <c r="S102" i="6"/>
  <c r="R102" i="6"/>
  <c r="Q102" i="6"/>
  <c r="T100" i="6"/>
  <c r="S100" i="6"/>
  <c r="R100" i="6"/>
  <c r="Q100" i="6"/>
  <c r="T98" i="6"/>
  <c r="S98" i="6"/>
  <c r="R98" i="6"/>
  <c r="Q98" i="6"/>
  <c r="T96" i="6"/>
  <c r="S96" i="6"/>
  <c r="R96" i="6"/>
  <c r="Q96" i="6"/>
  <c r="T94" i="6"/>
  <c r="S94" i="6"/>
  <c r="R94" i="6"/>
  <c r="Q94" i="6"/>
  <c r="T92" i="6"/>
  <c r="S92" i="6"/>
  <c r="R92" i="6"/>
  <c r="Q92" i="6"/>
  <c r="T90" i="6"/>
  <c r="S90" i="6"/>
  <c r="R90" i="6"/>
  <c r="Q90" i="6"/>
  <c r="T88" i="6"/>
  <c r="S88" i="6"/>
  <c r="R88" i="6"/>
  <c r="Q88" i="6"/>
  <c r="T86" i="6"/>
  <c r="S86" i="6"/>
  <c r="R86" i="6"/>
  <c r="Q86" i="6"/>
  <c r="T84" i="6"/>
  <c r="S84" i="6"/>
  <c r="R84" i="6"/>
  <c r="Q84" i="6"/>
  <c r="T82" i="6"/>
  <c r="S82" i="6"/>
  <c r="R82" i="6"/>
  <c r="Q82" i="6"/>
  <c r="T80" i="6"/>
  <c r="S80" i="6"/>
  <c r="R80" i="6"/>
  <c r="Q80" i="6"/>
  <c r="T78" i="6"/>
  <c r="S78" i="6"/>
  <c r="R78" i="6"/>
  <c r="Q78" i="6"/>
  <c r="T76" i="6"/>
  <c r="S76" i="6"/>
  <c r="R76" i="6"/>
  <c r="Q76" i="6"/>
  <c r="T74" i="6"/>
  <c r="S74" i="6"/>
  <c r="R74" i="6"/>
  <c r="Q74" i="6"/>
  <c r="T72" i="6"/>
  <c r="S72" i="6"/>
  <c r="R72" i="6"/>
  <c r="Q72" i="6"/>
  <c r="T70" i="6"/>
  <c r="S70" i="6"/>
  <c r="R70" i="6"/>
  <c r="Q70" i="6"/>
  <c r="T68" i="6"/>
  <c r="S68" i="6"/>
  <c r="R68" i="6"/>
  <c r="Q68" i="6"/>
  <c r="T66" i="6"/>
  <c r="S66" i="6"/>
  <c r="R66" i="6"/>
  <c r="Q66" i="6"/>
  <c r="K115" i="6"/>
  <c r="K112" i="6"/>
  <c r="K110" i="6"/>
  <c r="K108" i="6"/>
  <c r="K106" i="6"/>
  <c r="K104" i="6"/>
  <c r="K102" i="6"/>
  <c r="K100" i="6"/>
  <c r="K98" i="6"/>
  <c r="K96" i="6"/>
  <c r="K94" i="6"/>
  <c r="K92" i="6"/>
  <c r="K90" i="6"/>
  <c r="K88" i="6"/>
  <c r="K86" i="6"/>
  <c r="K84" i="6"/>
  <c r="K82" i="6"/>
  <c r="K80" i="6"/>
  <c r="K78" i="6"/>
  <c r="K76" i="6"/>
  <c r="K74" i="6"/>
  <c r="K72" i="6"/>
  <c r="K70" i="6"/>
  <c r="K68" i="6"/>
  <c r="K66" i="6"/>
  <c r="J115" i="6"/>
  <c r="I115" i="6"/>
  <c r="H115" i="6"/>
  <c r="G115" i="6"/>
  <c r="F115" i="6"/>
  <c r="E115" i="6"/>
  <c r="J112" i="6"/>
  <c r="I112" i="6"/>
  <c r="H112" i="6"/>
  <c r="G112" i="6"/>
  <c r="F112" i="6"/>
  <c r="E112" i="6"/>
  <c r="J110" i="6"/>
  <c r="I110" i="6"/>
  <c r="H110" i="6"/>
  <c r="G110" i="6"/>
  <c r="F110" i="6"/>
  <c r="E110" i="6"/>
  <c r="J108" i="6"/>
  <c r="I108" i="6"/>
  <c r="H108" i="6"/>
  <c r="G108" i="6"/>
  <c r="F108" i="6"/>
  <c r="E108" i="6"/>
  <c r="J106" i="6"/>
  <c r="I106" i="6"/>
  <c r="H106" i="6"/>
  <c r="G106" i="6"/>
  <c r="F106" i="6"/>
  <c r="E106" i="6"/>
  <c r="J104" i="6"/>
  <c r="I104" i="6"/>
  <c r="H104" i="6"/>
  <c r="G104" i="6"/>
  <c r="F104" i="6"/>
  <c r="E104" i="6"/>
  <c r="J102" i="6"/>
  <c r="I102" i="6"/>
  <c r="H102" i="6"/>
  <c r="G102" i="6"/>
  <c r="F102" i="6"/>
  <c r="E102" i="6"/>
  <c r="J100" i="6"/>
  <c r="I100" i="6"/>
  <c r="H100" i="6"/>
  <c r="G100" i="6"/>
  <c r="F100" i="6"/>
  <c r="E100" i="6"/>
  <c r="J98" i="6"/>
  <c r="I98" i="6"/>
  <c r="H98" i="6"/>
  <c r="G98" i="6"/>
  <c r="F98" i="6"/>
  <c r="E98" i="6"/>
  <c r="J96" i="6"/>
  <c r="I96" i="6"/>
  <c r="H96" i="6"/>
  <c r="G96" i="6"/>
  <c r="F96" i="6"/>
  <c r="E96" i="6"/>
  <c r="J94" i="6"/>
  <c r="I94" i="6"/>
  <c r="H94" i="6"/>
  <c r="G94" i="6"/>
  <c r="F94" i="6"/>
  <c r="E94" i="6"/>
  <c r="J92" i="6"/>
  <c r="I92" i="6"/>
  <c r="H92" i="6"/>
  <c r="G92" i="6"/>
  <c r="F92" i="6"/>
  <c r="E92" i="6"/>
  <c r="J90" i="6"/>
  <c r="I90" i="6"/>
  <c r="H90" i="6"/>
  <c r="G90" i="6"/>
  <c r="F90" i="6"/>
  <c r="E90" i="6"/>
  <c r="J88" i="6"/>
  <c r="I88" i="6"/>
  <c r="H88" i="6"/>
  <c r="G88" i="6"/>
  <c r="F88" i="6"/>
  <c r="E88" i="6"/>
  <c r="J86" i="6"/>
  <c r="I86" i="6"/>
  <c r="H86" i="6"/>
  <c r="G86" i="6"/>
  <c r="F86" i="6"/>
  <c r="E86" i="6"/>
  <c r="J84" i="6"/>
  <c r="I84" i="6"/>
  <c r="H84" i="6"/>
  <c r="G84" i="6"/>
  <c r="F84" i="6"/>
  <c r="E84" i="6"/>
  <c r="J82" i="6"/>
  <c r="I82" i="6"/>
  <c r="H82" i="6"/>
  <c r="G82" i="6"/>
  <c r="F82" i="6"/>
  <c r="E82" i="6"/>
  <c r="J80" i="6"/>
  <c r="I80" i="6"/>
  <c r="H80" i="6"/>
  <c r="G80" i="6"/>
  <c r="F80" i="6"/>
  <c r="E80" i="6"/>
  <c r="J78" i="6"/>
  <c r="I78" i="6"/>
  <c r="H78" i="6"/>
  <c r="G78" i="6"/>
  <c r="F78" i="6"/>
  <c r="E78" i="6"/>
  <c r="J76" i="6"/>
  <c r="I76" i="6"/>
  <c r="H76" i="6"/>
  <c r="G76" i="6"/>
  <c r="F76" i="6"/>
  <c r="E76" i="6"/>
  <c r="J74" i="6"/>
  <c r="I74" i="6"/>
  <c r="H74" i="6"/>
  <c r="G74" i="6"/>
  <c r="F74" i="6"/>
  <c r="E74" i="6"/>
  <c r="J72" i="6"/>
  <c r="I72" i="6"/>
  <c r="H72" i="6"/>
  <c r="G72" i="6"/>
  <c r="F72" i="6"/>
  <c r="E72" i="6"/>
  <c r="J70" i="6"/>
  <c r="I70" i="6"/>
  <c r="H70" i="6"/>
  <c r="G70" i="6"/>
  <c r="F70" i="6"/>
  <c r="E70" i="6"/>
  <c r="J68" i="6"/>
  <c r="I68" i="6"/>
  <c r="H68" i="6"/>
  <c r="G68" i="6"/>
  <c r="F68" i="6"/>
  <c r="E68" i="6"/>
  <c r="J66" i="6"/>
  <c r="I66" i="6"/>
  <c r="H66" i="6"/>
  <c r="G66" i="6"/>
  <c r="F66" i="6"/>
  <c r="E66" i="6"/>
  <c r="T61" i="6"/>
  <c r="S61" i="6"/>
  <c r="R61" i="6"/>
  <c r="Q61" i="6"/>
  <c r="T58" i="6"/>
  <c r="S58" i="6"/>
  <c r="R58" i="6"/>
  <c r="Q58" i="6"/>
  <c r="T56" i="6"/>
  <c r="S56" i="6"/>
  <c r="R56" i="6"/>
  <c r="Q56" i="6"/>
  <c r="T54" i="6"/>
  <c r="S54" i="6"/>
  <c r="R54" i="6"/>
  <c r="Q54" i="6"/>
  <c r="K61" i="6"/>
  <c r="K58" i="6"/>
  <c r="K56" i="6"/>
  <c r="K54" i="6"/>
  <c r="J61" i="6"/>
  <c r="I61" i="6"/>
  <c r="H61" i="6"/>
  <c r="G61" i="6"/>
  <c r="F61" i="6"/>
  <c r="E61" i="6"/>
  <c r="J58" i="6"/>
  <c r="I58" i="6"/>
  <c r="H58" i="6"/>
  <c r="G58" i="6"/>
  <c r="F58" i="6"/>
  <c r="E58" i="6"/>
  <c r="J56" i="6"/>
  <c r="I56" i="6"/>
  <c r="H56" i="6"/>
  <c r="G56" i="6"/>
  <c r="F56" i="6"/>
  <c r="E56" i="6"/>
  <c r="J54" i="6"/>
  <c r="I54" i="6"/>
  <c r="H54" i="6"/>
  <c r="G54" i="6"/>
  <c r="F54" i="6"/>
  <c r="E54" i="6"/>
  <c r="T49" i="6"/>
  <c r="S49" i="6"/>
  <c r="R49" i="6"/>
  <c r="Q49" i="6"/>
  <c r="T46" i="6"/>
  <c r="S46" i="6"/>
  <c r="R46" i="6"/>
  <c r="Q46" i="6"/>
  <c r="T44" i="6"/>
  <c r="S44" i="6"/>
  <c r="R44" i="6"/>
  <c r="Q44" i="6"/>
  <c r="T42" i="6"/>
  <c r="S42" i="6"/>
  <c r="R42" i="6"/>
  <c r="Q42" i="6"/>
  <c r="K49" i="6"/>
  <c r="K46" i="6"/>
  <c r="K44" i="6"/>
  <c r="K42" i="6"/>
  <c r="J49" i="6"/>
  <c r="I49" i="6"/>
  <c r="H49" i="6"/>
  <c r="G49" i="6"/>
  <c r="F49" i="6"/>
  <c r="E49" i="6"/>
  <c r="J46" i="6"/>
  <c r="I46" i="6"/>
  <c r="H46" i="6"/>
  <c r="G46" i="6"/>
  <c r="F46" i="6"/>
  <c r="E46" i="6"/>
  <c r="J44" i="6"/>
  <c r="I44" i="6"/>
  <c r="H44" i="6"/>
  <c r="G44" i="6"/>
  <c r="F44" i="6"/>
  <c r="E44" i="6"/>
  <c r="J42" i="6"/>
  <c r="I42" i="6"/>
  <c r="H42" i="6"/>
  <c r="G42" i="6"/>
  <c r="F42" i="6"/>
  <c r="E42" i="6"/>
  <c r="T37" i="6"/>
  <c r="S37" i="6"/>
  <c r="R37" i="6"/>
  <c r="Q37" i="6"/>
  <c r="T34" i="6"/>
  <c r="S34" i="6"/>
  <c r="R34" i="6"/>
  <c r="Q34" i="6"/>
  <c r="T32" i="6"/>
  <c r="S32" i="6"/>
  <c r="R32" i="6"/>
  <c r="Q32" i="6"/>
  <c r="T30" i="6"/>
  <c r="S30" i="6"/>
  <c r="R30" i="6"/>
  <c r="Q30" i="6"/>
  <c r="T28" i="6"/>
  <c r="S28" i="6"/>
  <c r="R28" i="6"/>
  <c r="Q28" i="6"/>
  <c r="T26" i="6"/>
  <c r="S26" i="6"/>
  <c r="R26" i="6"/>
  <c r="Q26" i="6"/>
  <c r="T24" i="6"/>
  <c r="S24" i="6"/>
  <c r="R24" i="6"/>
  <c r="Q24" i="6"/>
  <c r="T22" i="6"/>
  <c r="S22" i="6"/>
  <c r="R22" i="6"/>
  <c r="Q22" i="6"/>
  <c r="K37" i="6"/>
  <c r="K34" i="6"/>
  <c r="K32" i="6"/>
  <c r="K30" i="6"/>
  <c r="K28" i="6"/>
  <c r="K26" i="6"/>
  <c r="K24" i="6"/>
  <c r="K22" i="6"/>
  <c r="J37" i="6"/>
  <c r="I37" i="6"/>
  <c r="H37" i="6"/>
  <c r="G37" i="6"/>
  <c r="F37" i="6"/>
  <c r="E37" i="6"/>
  <c r="J34" i="6"/>
  <c r="I34" i="6"/>
  <c r="H34" i="6"/>
  <c r="G34" i="6"/>
  <c r="F34" i="6"/>
  <c r="E34" i="6"/>
  <c r="J32" i="6"/>
  <c r="I32" i="6"/>
  <c r="H32" i="6"/>
  <c r="G32" i="6"/>
  <c r="F32" i="6"/>
  <c r="E32" i="6"/>
  <c r="J30" i="6"/>
  <c r="I30" i="6"/>
  <c r="H30" i="6"/>
  <c r="G30" i="6"/>
  <c r="F30" i="6"/>
  <c r="E30" i="6"/>
  <c r="J28" i="6"/>
  <c r="I28" i="6"/>
  <c r="H28" i="6"/>
  <c r="G28" i="6"/>
  <c r="F28" i="6"/>
  <c r="E28" i="6"/>
  <c r="J26" i="6"/>
  <c r="I26" i="6"/>
  <c r="H26" i="6"/>
  <c r="G26" i="6"/>
  <c r="F26" i="6"/>
  <c r="E26" i="6"/>
  <c r="J24" i="6"/>
  <c r="I24" i="6"/>
  <c r="H24" i="6"/>
  <c r="G24" i="6"/>
  <c r="F24" i="6"/>
  <c r="E24" i="6"/>
  <c r="J22" i="6"/>
  <c r="I22" i="6"/>
  <c r="H22" i="6"/>
  <c r="G22" i="6"/>
  <c r="F22" i="6"/>
  <c r="E22" i="6"/>
  <c r="T16" i="6"/>
  <c r="S16" i="6"/>
  <c r="R16" i="6"/>
  <c r="Q16" i="6"/>
  <c r="T13" i="6"/>
  <c r="S13" i="6"/>
  <c r="R13" i="6"/>
  <c r="Q13" i="6"/>
  <c r="T10" i="6"/>
  <c r="S10" i="6"/>
  <c r="R10" i="6"/>
  <c r="Q10" i="6"/>
  <c r="T7" i="6"/>
  <c r="S7" i="6"/>
  <c r="R7" i="6"/>
  <c r="Q7" i="6"/>
  <c r="K16" i="6"/>
  <c r="K13" i="6"/>
  <c r="K10" i="6"/>
  <c r="K7" i="6"/>
  <c r="J16" i="6"/>
  <c r="I16" i="6"/>
  <c r="H16" i="6"/>
  <c r="G16" i="6"/>
  <c r="F16" i="6"/>
  <c r="E16" i="6"/>
  <c r="J13" i="6"/>
  <c r="I13" i="6"/>
  <c r="H13" i="6"/>
  <c r="G13" i="6"/>
  <c r="F13" i="6"/>
  <c r="E13" i="6"/>
  <c r="J10" i="6"/>
  <c r="I10" i="6"/>
  <c r="H10" i="6"/>
  <c r="G10" i="6"/>
  <c r="F10" i="6"/>
  <c r="E10" i="6"/>
  <c r="J7" i="6"/>
  <c r="I7" i="6"/>
  <c r="H7" i="6"/>
  <c r="G7" i="6"/>
  <c r="F7" i="6"/>
  <c r="E7" i="6"/>
  <c r="T186" i="5"/>
  <c r="S186" i="5"/>
  <c r="R186" i="5"/>
  <c r="Q186" i="5"/>
  <c r="T184" i="5"/>
  <c r="S184" i="5"/>
  <c r="R184" i="5"/>
  <c r="Q184" i="5"/>
  <c r="T182" i="5"/>
  <c r="S182" i="5"/>
  <c r="R182" i="5"/>
  <c r="Q182" i="5"/>
  <c r="T180" i="5"/>
  <c r="S180" i="5"/>
  <c r="R180" i="5"/>
  <c r="Q180" i="5"/>
  <c r="K186" i="5"/>
  <c r="K184" i="5"/>
  <c r="K182" i="5"/>
  <c r="K180" i="5"/>
  <c r="J186" i="5"/>
  <c r="I186" i="5"/>
  <c r="H186" i="5"/>
  <c r="G186" i="5"/>
  <c r="F186" i="5"/>
  <c r="E186" i="5"/>
  <c r="J184" i="5"/>
  <c r="I184" i="5"/>
  <c r="H184" i="5"/>
  <c r="G184" i="5"/>
  <c r="F184" i="5"/>
  <c r="E184" i="5"/>
  <c r="J182" i="5"/>
  <c r="I182" i="5"/>
  <c r="H182" i="5"/>
  <c r="G182" i="5"/>
  <c r="F182" i="5"/>
  <c r="E182" i="5"/>
  <c r="J180" i="5"/>
  <c r="I180" i="5"/>
  <c r="H180" i="5"/>
  <c r="G180" i="5"/>
  <c r="F180" i="5"/>
  <c r="E180" i="5"/>
  <c r="T173" i="5"/>
  <c r="S173" i="5"/>
  <c r="R173" i="5"/>
  <c r="Q173" i="5"/>
  <c r="T171" i="5"/>
  <c r="S171" i="5"/>
  <c r="R171" i="5"/>
  <c r="Q171" i="5"/>
  <c r="T169" i="5"/>
  <c r="S169" i="5"/>
  <c r="R169" i="5"/>
  <c r="Q169" i="5"/>
  <c r="T167" i="5"/>
  <c r="S167" i="5"/>
  <c r="R167" i="5"/>
  <c r="Q167" i="5"/>
  <c r="T165" i="5"/>
  <c r="S165" i="5"/>
  <c r="R165" i="5"/>
  <c r="Q165" i="5"/>
  <c r="T163" i="5"/>
  <c r="S163" i="5"/>
  <c r="R163" i="5"/>
  <c r="Q163" i="5"/>
  <c r="T161" i="5"/>
  <c r="S161" i="5"/>
  <c r="R161" i="5"/>
  <c r="Q161" i="5"/>
  <c r="T159" i="5"/>
  <c r="S159" i="5"/>
  <c r="R159" i="5"/>
  <c r="Q159" i="5"/>
  <c r="K173" i="5"/>
  <c r="K171" i="5"/>
  <c r="K169" i="5"/>
  <c r="K167" i="5"/>
  <c r="K165" i="5"/>
  <c r="K163" i="5"/>
  <c r="K161" i="5"/>
  <c r="K159" i="5"/>
  <c r="J173" i="5"/>
  <c r="I173" i="5"/>
  <c r="J171" i="5"/>
  <c r="I171" i="5"/>
  <c r="J169" i="5"/>
  <c r="I169" i="5"/>
  <c r="J167" i="5"/>
  <c r="I167" i="5"/>
  <c r="J165" i="5"/>
  <c r="I165" i="5"/>
  <c r="J163" i="5"/>
  <c r="I163" i="5"/>
  <c r="J161" i="5"/>
  <c r="I161" i="5"/>
  <c r="J159" i="5"/>
  <c r="I159" i="5"/>
  <c r="T153" i="5"/>
  <c r="S153" i="5"/>
  <c r="R153" i="5"/>
  <c r="Q153" i="5"/>
  <c r="T151" i="5"/>
  <c r="S151" i="5"/>
  <c r="R151" i="5"/>
  <c r="Q151" i="5"/>
  <c r="T149" i="5"/>
  <c r="S149" i="5"/>
  <c r="R149" i="5"/>
  <c r="Q149" i="5"/>
  <c r="T147" i="5"/>
  <c r="S147" i="5"/>
  <c r="R147" i="5"/>
  <c r="Q147" i="5"/>
  <c r="T145" i="5"/>
  <c r="S145" i="5"/>
  <c r="R145" i="5"/>
  <c r="Q145" i="5"/>
  <c r="T143" i="5"/>
  <c r="S143" i="5"/>
  <c r="R143" i="5"/>
  <c r="Q143" i="5"/>
  <c r="K153" i="5"/>
  <c r="K151" i="5"/>
  <c r="K149" i="5"/>
  <c r="K147" i="5"/>
  <c r="K145" i="5"/>
  <c r="K143" i="5"/>
  <c r="J153" i="5"/>
  <c r="I153" i="5"/>
  <c r="H153" i="5"/>
  <c r="G153" i="5"/>
  <c r="F153" i="5"/>
  <c r="E153" i="5"/>
  <c r="J151" i="5"/>
  <c r="I151" i="5"/>
  <c r="H151" i="5"/>
  <c r="G151" i="5"/>
  <c r="F151" i="5"/>
  <c r="E151" i="5"/>
  <c r="J149" i="5"/>
  <c r="I149" i="5"/>
  <c r="H149" i="5"/>
  <c r="G149" i="5"/>
  <c r="F149" i="5"/>
  <c r="E149" i="5"/>
  <c r="J147" i="5"/>
  <c r="I147" i="5"/>
  <c r="H147" i="5"/>
  <c r="G147" i="5"/>
  <c r="F147" i="5"/>
  <c r="E147" i="5"/>
  <c r="J145" i="5"/>
  <c r="I145" i="5"/>
  <c r="H145" i="5"/>
  <c r="G145" i="5"/>
  <c r="F145" i="5"/>
  <c r="E145" i="5"/>
  <c r="J143" i="5"/>
  <c r="I143" i="5"/>
  <c r="H143" i="5"/>
  <c r="G143" i="5"/>
  <c r="F143" i="5"/>
  <c r="E143" i="5"/>
  <c r="T137" i="5"/>
  <c r="S137" i="5"/>
  <c r="R137" i="5"/>
  <c r="Q137" i="5"/>
  <c r="T135" i="5"/>
  <c r="S135" i="5"/>
  <c r="R135" i="5"/>
  <c r="Q135" i="5"/>
  <c r="T133" i="5"/>
  <c r="S133" i="5"/>
  <c r="R133" i="5"/>
  <c r="Q133" i="5"/>
  <c r="K137" i="5"/>
  <c r="K135" i="5"/>
  <c r="K133" i="5"/>
  <c r="J137" i="5"/>
  <c r="I137" i="5"/>
  <c r="H137" i="5"/>
  <c r="G137" i="5"/>
  <c r="F137" i="5"/>
  <c r="E137" i="5"/>
  <c r="J135" i="5"/>
  <c r="I135" i="5"/>
  <c r="H135" i="5"/>
  <c r="G135" i="5"/>
  <c r="F135" i="5"/>
  <c r="E135" i="5"/>
  <c r="J133" i="5"/>
  <c r="I133" i="5"/>
  <c r="H133" i="5"/>
  <c r="G133" i="5"/>
  <c r="F133" i="5"/>
  <c r="E133" i="5"/>
  <c r="T127" i="5"/>
  <c r="S127" i="5"/>
  <c r="R127" i="5"/>
  <c r="Q127" i="5"/>
  <c r="K127" i="5"/>
  <c r="J127" i="5"/>
  <c r="I127" i="5"/>
  <c r="H127" i="5"/>
  <c r="G127" i="5"/>
  <c r="F127" i="5"/>
  <c r="E127" i="5"/>
  <c r="T121" i="5"/>
  <c r="S121" i="5"/>
  <c r="R121" i="5"/>
  <c r="Q121" i="5"/>
  <c r="T119" i="5"/>
  <c r="S119" i="5"/>
  <c r="R119" i="5"/>
  <c r="Q119" i="5"/>
  <c r="T117" i="5"/>
  <c r="S117" i="5"/>
  <c r="R117" i="5"/>
  <c r="Q117" i="5"/>
  <c r="T115" i="5"/>
  <c r="S115" i="5"/>
  <c r="R115" i="5"/>
  <c r="Q115" i="5"/>
  <c r="T113" i="5"/>
  <c r="S113" i="5"/>
  <c r="R113" i="5"/>
  <c r="Q113" i="5"/>
  <c r="T112" i="5"/>
  <c r="S112" i="5"/>
  <c r="R112" i="5"/>
  <c r="Q112" i="5"/>
  <c r="K121" i="5"/>
  <c r="K119" i="5"/>
  <c r="K117" i="5"/>
  <c r="K115" i="5"/>
  <c r="K113" i="5"/>
  <c r="K112" i="5"/>
  <c r="J121" i="5"/>
  <c r="I121" i="5"/>
  <c r="H121" i="5"/>
  <c r="G121" i="5"/>
  <c r="F121" i="5"/>
  <c r="E121" i="5"/>
  <c r="J119" i="5"/>
  <c r="I119" i="5"/>
  <c r="H119" i="5"/>
  <c r="G119" i="5"/>
  <c r="F119" i="5"/>
  <c r="E119" i="5"/>
  <c r="J117" i="5"/>
  <c r="I117" i="5"/>
  <c r="H117" i="5"/>
  <c r="G117" i="5"/>
  <c r="F117" i="5"/>
  <c r="E117" i="5"/>
  <c r="J115" i="5"/>
  <c r="I115" i="5"/>
  <c r="H115" i="5"/>
  <c r="G115" i="5"/>
  <c r="F115" i="5"/>
  <c r="E115" i="5"/>
  <c r="J113" i="5"/>
  <c r="I113" i="5"/>
  <c r="H113" i="5"/>
  <c r="G113" i="5"/>
  <c r="F113" i="5"/>
  <c r="E113" i="5"/>
  <c r="J112" i="5"/>
  <c r="I112" i="5"/>
  <c r="H112" i="5"/>
  <c r="G112" i="5"/>
  <c r="F112" i="5"/>
  <c r="E112" i="5"/>
  <c r="T104" i="5"/>
  <c r="S104" i="5"/>
  <c r="R104" i="5"/>
  <c r="Q104" i="5"/>
  <c r="T102" i="5"/>
  <c r="S102" i="5"/>
  <c r="R102" i="5"/>
  <c r="Q102" i="5"/>
  <c r="T100" i="5"/>
  <c r="S100" i="5"/>
  <c r="R100" i="5"/>
  <c r="Q100" i="5"/>
  <c r="T98" i="5"/>
  <c r="S98" i="5"/>
  <c r="R98" i="5"/>
  <c r="Q98" i="5"/>
  <c r="T96" i="5"/>
  <c r="S96" i="5"/>
  <c r="R96" i="5"/>
  <c r="Q96" i="5"/>
  <c r="T94" i="5"/>
  <c r="S94" i="5"/>
  <c r="R94" i="5"/>
  <c r="Q94" i="5"/>
  <c r="K104" i="5"/>
  <c r="K102" i="5"/>
  <c r="K100" i="5"/>
  <c r="K98" i="5"/>
  <c r="K96" i="5"/>
  <c r="K94" i="5"/>
  <c r="J104" i="5"/>
  <c r="I104" i="5"/>
  <c r="H104" i="5"/>
  <c r="G104" i="5"/>
  <c r="F104" i="5"/>
  <c r="E104" i="5"/>
  <c r="J102" i="5"/>
  <c r="I102" i="5"/>
  <c r="H102" i="5"/>
  <c r="G102" i="5"/>
  <c r="F102" i="5"/>
  <c r="E102" i="5"/>
  <c r="J100" i="5"/>
  <c r="I100" i="5"/>
  <c r="H100" i="5"/>
  <c r="G100" i="5"/>
  <c r="F100" i="5"/>
  <c r="E100" i="5"/>
  <c r="J98" i="5"/>
  <c r="I98" i="5"/>
  <c r="H98" i="5"/>
  <c r="G98" i="5"/>
  <c r="F98" i="5"/>
  <c r="E98" i="5"/>
  <c r="J96" i="5"/>
  <c r="I96" i="5"/>
  <c r="H96" i="5"/>
  <c r="G96" i="5"/>
  <c r="F96" i="5"/>
  <c r="E96" i="5"/>
  <c r="J94" i="5"/>
  <c r="I94" i="5"/>
  <c r="H94" i="5"/>
  <c r="G94" i="5"/>
  <c r="F94" i="5"/>
  <c r="E94" i="5"/>
  <c r="T88" i="5"/>
  <c r="S88" i="5"/>
  <c r="R88" i="5"/>
  <c r="T86" i="5"/>
  <c r="S86" i="5"/>
  <c r="R86" i="5"/>
  <c r="T84" i="5"/>
  <c r="S84" i="5"/>
  <c r="R84" i="5"/>
  <c r="T82" i="5"/>
  <c r="S82" i="5"/>
  <c r="R82" i="5"/>
  <c r="T80" i="5"/>
  <c r="S80" i="5"/>
  <c r="R80" i="5"/>
  <c r="T78" i="5"/>
  <c r="S78" i="5"/>
  <c r="R78" i="5"/>
  <c r="T76" i="5"/>
  <c r="S76" i="5"/>
  <c r="R76" i="5"/>
  <c r="T74" i="5"/>
  <c r="S74" i="5"/>
  <c r="R74" i="5"/>
  <c r="T68" i="5"/>
  <c r="S68" i="5"/>
  <c r="R68" i="5"/>
  <c r="Q68" i="5"/>
  <c r="K68" i="5"/>
  <c r="J68" i="5"/>
  <c r="I68" i="5"/>
  <c r="H68" i="5"/>
  <c r="G68" i="5"/>
  <c r="F68" i="5"/>
  <c r="E68" i="5"/>
  <c r="T62" i="5"/>
  <c r="S62" i="5"/>
  <c r="R62" i="5"/>
  <c r="Q62" i="5"/>
  <c r="K62" i="5"/>
  <c r="J62" i="5"/>
  <c r="I62" i="5"/>
  <c r="H62" i="5"/>
  <c r="G62" i="5"/>
  <c r="F62" i="5"/>
  <c r="E62" i="5"/>
  <c r="T56" i="5"/>
  <c r="S56" i="5"/>
  <c r="R56" i="5"/>
  <c r="Q56" i="5"/>
  <c r="T54" i="5"/>
  <c r="S54" i="5"/>
  <c r="R54" i="5"/>
  <c r="Q54" i="5"/>
  <c r="K56" i="5"/>
  <c r="K54" i="5"/>
  <c r="J56" i="5"/>
  <c r="I56" i="5"/>
  <c r="H56" i="5"/>
  <c r="G56" i="5"/>
  <c r="F56" i="5"/>
  <c r="E56" i="5"/>
  <c r="J54" i="5"/>
  <c r="I54" i="5"/>
  <c r="H54" i="5"/>
  <c r="G54" i="5"/>
  <c r="F54" i="5"/>
  <c r="E54" i="5"/>
  <c r="T47" i="5"/>
  <c r="S47" i="5"/>
  <c r="R47" i="5"/>
  <c r="Q47" i="5"/>
  <c r="T45" i="5"/>
  <c r="S45" i="5"/>
  <c r="R45" i="5"/>
  <c r="Q45" i="5"/>
  <c r="T43" i="5"/>
  <c r="S43" i="5"/>
  <c r="R43" i="5"/>
  <c r="Q43" i="5"/>
  <c r="T41" i="5"/>
  <c r="S41" i="5"/>
  <c r="R41" i="5"/>
  <c r="Q41" i="5"/>
  <c r="T39" i="5"/>
  <c r="S39" i="5"/>
  <c r="R39" i="5"/>
  <c r="Q39" i="5"/>
  <c r="T37" i="5"/>
  <c r="S37" i="5"/>
  <c r="R37" i="5"/>
  <c r="Q37" i="5"/>
  <c r="T35" i="5"/>
  <c r="S35" i="5"/>
  <c r="R35" i="5"/>
  <c r="Q35" i="5"/>
  <c r="T33" i="5"/>
  <c r="S33" i="5"/>
  <c r="R33" i="5"/>
  <c r="Q33" i="5"/>
  <c r="T31" i="5"/>
  <c r="S31" i="5"/>
  <c r="R31" i="5"/>
  <c r="Q31" i="5"/>
  <c r="T29" i="5"/>
  <c r="S29" i="5"/>
  <c r="R29" i="5"/>
  <c r="Q29" i="5"/>
  <c r="K47" i="5"/>
  <c r="K45" i="5"/>
  <c r="K43" i="5"/>
  <c r="K41" i="5"/>
  <c r="K39" i="5"/>
  <c r="K37" i="5"/>
  <c r="K35" i="5"/>
  <c r="K33" i="5"/>
  <c r="K31" i="5"/>
  <c r="K29" i="5"/>
  <c r="J47" i="5"/>
  <c r="I47" i="5"/>
  <c r="H47" i="5"/>
  <c r="G47" i="5"/>
  <c r="F47" i="5"/>
  <c r="E47" i="5"/>
  <c r="J45" i="5"/>
  <c r="I45" i="5"/>
  <c r="H45" i="5"/>
  <c r="G45" i="5"/>
  <c r="F45" i="5"/>
  <c r="E45" i="5"/>
  <c r="J43" i="5"/>
  <c r="I43" i="5"/>
  <c r="H43" i="5"/>
  <c r="G43" i="5"/>
  <c r="F43" i="5"/>
  <c r="E43" i="5"/>
  <c r="J41" i="5"/>
  <c r="I41" i="5"/>
  <c r="H41" i="5"/>
  <c r="G41" i="5"/>
  <c r="F41" i="5"/>
  <c r="E41" i="5"/>
  <c r="J39" i="5"/>
  <c r="I39" i="5"/>
  <c r="H39" i="5"/>
  <c r="G39" i="5"/>
  <c r="F39" i="5"/>
  <c r="E39" i="5"/>
  <c r="J37" i="5"/>
  <c r="I37" i="5"/>
  <c r="H37" i="5"/>
  <c r="G37" i="5"/>
  <c r="F37" i="5"/>
  <c r="E37" i="5"/>
  <c r="J35" i="5"/>
  <c r="I35" i="5"/>
  <c r="H35" i="5"/>
  <c r="G35" i="5"/>
  <c r="F35" i="5"/>
  <c r="E35" i="5"/>
  <c r="J33" i="5"/>
  <c r="I33" i="5"/>
  <c r="H33" i="5"/>
  <c r="G33" i="5"/>
  <c r="F33" i="5"/>
  <c r="E33" i="5"/>
  <c r="J31" i="5"/>
  <c r="I31" i="5"/>
  <c r="H31" i="5"/>
  <c r="G31" i="5"/>
  <c r="F31" i="5"/>
  <c r="E31" i="5"/>
  <c r="J29" i="5"/>
  <c r="I29" i="5"/>
  <c r="H29" i="5"/>
  <c r="G29" i="5"/>
  <c r="F29" i="5"/>
  <c r="E29" i="5"/>
  <c r="T13" i="5"/>
  <c r="S13" i="5"/>
  <c r="R13" i="5"/>
  <c r="Q13" i="5"/>
  <c r="K13" i="5"/>
  <c r="J13" i="5"/>
  <c r="I13" i="5"/>
  <c r="H13" i="5"/>
  <c r="G13" i="5"/>
  <c r="F13" i="5"/>
  <c r="E13" i="5"/>
  <c r="T7" i="5"/>
  <c r="S7" i="5"/>
  <c r="R7" i="5"/>
  <c r="Q7" i="5"/>
  <c r="K7" i="5"/>
  <c r="J7" i="5"/>
  <c r="I7" i="5"/>
  <c r="H7" i="5"/>
  <c r="G7" i="5"/>
  <c r="F7" i="5"/>
  <c r="E7" i="5"/>
  <c r="T216" i="4"/>
  <c r="S216" i="4"/>
  <c r="R216" i="4"/>
  <c r="Q216" i="4"/>
  <c r="T214" i="4"/>
  <c r="S214" i="4"/>
  <c r="R214" i="4"/>
  <c r="Q214" i="4"/>
  <c r="T212" i="4"/>
  <c r="S212" i="4"/>
  <c r="R212" i="4"/>
  <c r="Q212" i="4"/>
  <c r="T210" i="4"/>
  <c r="S210" i="4"/>
  <c r="R210" i="4"/>
  <c r="Q210" i="4"/>
  <c r="T208" i="4"/>
  <c r="S208" i="4"/>
  <c r="R208" i="4"/>
  <c r="Q208" i="4"/>
  <c r="T206" i="4"/>
  <c r="S206" i="4"/>
  <c r="R206" i="4"/>
  <c r="Q206" i="4"/>
  <c r="T204" i="4"/>
  <c r="S204" i="4"/>
  <c r="R204" i="4"/>
  <c r="Q204" i="4"/>
  <c r="T202" i="4"/>
  <c r="S202" i="4"/>
  <c r="R202" i="4"/>
  <c r="Q202" i="4"/>
  <c r="T200" i="4"/>
  <c r="S200" i="4"/>
  <c r="R200" i="4"/>
  <c r="Q200" i="4"/>
  <c r="T198" i="4"/>
  <c r="S198" i="4"/>
  <c r="R198" i="4"/>
  <c r="Q198" i="4"/>
  <c r="T196" i="4"/>
  <c r="S196" i="4"/>
  <c r="R196" i="4"/>
  <c r="Q196" i="4"/>
  <c r="T194" i="4"/>
  <c r="S194" i="4"/>
  <c r="R194" i="4"/>
  <c r="Q194" i="4"/>
  <c r="K216" i="4"/>
  <c r="K214" i="4"/>
  <c r="K212" i="4"/>
  <c r="K210" i="4"/>
  <c r="K208" i="4"/>
  <c r="K206" i="4"/>
  <c r="K204" i="4"/>
  <c r="K202" i="4"/>
  <c r="K200" i="4"/>
  <c r="K198" i="4"/>
  <c r="K196" i="4"/>
  <c r="K194" i="4"/>
  <c r="J216" i="4"/>
  <c r="I216" i="4"/>
  <c r="H216" i="4"/>
  <c r="G216" i="4"/>
  <c r="F216" i="4"/>
  <c r="E216" i="4"/>
  <c r="J214" i="4"/>
  <c r="I214" i="4"/>
  <c r="H214" i="4"/>
  <c r="G214" i="4"/>
  <c r="F214" i="4"/>
  <c r="E214" i="4"/>
  <c r="J212" i="4"/>
  <c r="I212" i="4"/>
  <c r="H212" i="4"/>
  <c r="G212" i="4"/>
  <c r="F212" i="4"/>
  <c r="E212" i="4"/>
  <c r="J210" i="4"/>
  <c r="I210" i="4"/>
  <c r="H210" i="4"/>
  <c r="G210" i="4"/>
  <c r="F210" i="4"/>
  <c r="E210" i="4"/>
  <c r="J208" i="4"/>
  <c r="I208" i="4"/>
  <c r="H208" i="4"/>
  <c r="G208" i="4"/>
  <c r="F208" i="4"/>
  <c r="E208" i="4"/>
  <c r="J206" i="4"/>
  <c r="I206" i="4"/>
  <c r="H206" i="4"/>
  <c r="G206" i="4"/>
  <c r="F206" i="4"/>
  <c r="E206" i="4"/>
  <c r="J204" i="4"/>
  <c r="I204" i="4"/>
  <c r="H204" i="4"/>
  <c r="G204" i="4"/>
  <c r="F204" i="4"/>
  <c r="E204" i="4"/>
  <c r="J202" i="4"/>
  <c r="I202" i="4"/>
  <c r="H202" i="4"/>
  <c r="G202" i="4"/>
  <c r="F202" i="4"/>
  <c r="E202" i="4"/>
  <c r="J200" i="4"/>
  <c r="I200" i="4"/>
  <c r="H200" i="4"/>
  <c r="G200" i="4"/>
  <c r="F200" i="4"/>
  <c r="E200" i="4"/>
  <c r="J198" i="4"/>
  <c r="I198" i="4"/>
  <c r="H198" i="4"/>
  <c r="G198" i="4"/>
  <c r="F198" i="4"/>
  <c r="E198" i="4"/>
  <c r="J196" i="4"/>
  <c r="I196" i="4"/>
  <c r="H196" i="4"/>
  <c r="G196" i="4"/>
  <c r="F196" i="4"/>
  <c r="E196" i="4"/>
  <c r="J194" i="4"/>
  <c r="I194" i="4"/>
  <c r="H194" i="4"/>
  <c r="G194" i="4"/>
  <c r="F194" i="4"/>
  <c r="E194" i="4"/>
  <c r="T188" i="4"/>
  <c r="S188" i="4"/>
  <c r="R188" i="4"/>
  <c r="Q188" i="4"/>
  <c r="T186" i="4"/>
  <c r="S186" i="4"/>
  <c r="R186" i="4"/>
  <c r="Q186" i="4"/>
  <c r="T184" i="4"/>
  <c r="S184" i="4"/>
  <c r="R184" i="4"/>
  <c r="Q184" i="4"/>
  <c r="T182" i="4"/>
  <c r="S182" i="4"/>
  <c r="R182" i="4"/>
  <c r="Q182" i="4"/>
  <c r="T180" i="4"/>
  <c r="S180" i="4"/>
  <c r="R180" i="4"/>
  <c r="Q180" i="4"/>
  <c r="T178" i="4"/>
  <c r="S178" i="4"/>
  <c r="R178" i="4"/>
  <c r="Q178" i="4"/>
  <c r="T176" i="4"/>
  <c r="S176" i="4"/>
  <c r="R176" i="4"/>
  <c r="Q176" i="4"/>
  <c r="K188" i="4"/>
  <c r="K186" i="4"/>
  <c r="K184" i="4"/>
  <c r="K182" i="4"/>
  <c r="K180" i="4"/>
  <c r="K178" i="4"/>
  <c r="K176" i="4"/>
  <c r="J188" i="4"/>
  <c r="I188" i="4"/>
  <c r="H188" i="4"/>
  <c r="G188" i="4"/>
  <c r="F188" i="4"/>
  <c r="E188" i="4"/>
  <c r="J186" i="4"/>
  <c r="I186" i="4"/>
  <c r="H186" i="4"/>
  <c r="G186" i="4"/>
  <c r="F186" i="4"/>
  <c r="E186" i="4"/>
  <c r="J184" i="4"/>
  <c r="I184" i="4"/>
  <c r="H184" i="4"/>
  <c r="G184" i="4"/>
  <c r="F184" i="4"/>
  <c r="E184" i="4"/>
  <c r="J182" i="4"/>
  <c r="I182" i="4"/>
  <c r="H182" i="4"/>
  <c r="G182" i="4"/>
  <c r="F182" i="4"/>
  <c r="E182" i="4"/>
  <c r="J180" i="4"/>
  <c r="I180" i="4"/>
  <c r="H180" i="4"/>
  <c r="G180" i="4"/>
  <c r="F180" i="4"/>
  <c r="E180" i="4"/>
  <c r="J178" i="4"/>
  <c r="I178" i="4"/>
  <c r="H178" i="4"/>
  <c r="G178" i="4"/>
  <c r="F178" i="4"/>
  <c r="E178" i="4"/>
  <c r="J176" i="4"/>
  <c r="I176" i="4"/>
  <c r="H176" i="4"/>
  <c r="G176" i="4"/>
  <c r="F176" i="4"/>
  <c r="E176" i="4"/>
  <c r="T170" i="4"/>
  <c r="S170" i="4"/>
  <c r="R170" i="4"/>
  <c r="Q170" i="4"/>
  <c r="T168" i="4"/>
  <c r="S168" i="4"/>
  <c r="R168" i="4"/>
  <c r="Q168" i="4"/>
  <c r="T166" i="4"/>
  <c r="S166" i="4"/>
  <c r="R166" i="4"/>
  <c r="Q166" i="4"/>
  <c r="T164" i="4"/>
  <c r="S164" i="4"/>
  <c r="R164" i="4"/>
  <c r="Q164" i="4"/>
  <c r="T162" i="4"/>
  <c r="S162" i="4"/>
  <c r="R162" i="4"/>
  <c r="Q162" i="4"/>
  <c r="T160" i="4"/>
  <c r="S160" i="4"/>
  <c r="R160" i="4"/>
  <c r="Q160" i="4"/>
  <c r="T158" i="4"/>
  <c r="S158" i="4"/>
  <c r="R158" i="4"/>
  <c r="Q158" i="4"/>
  <c r="T156" i="4"/>
  <c r="S156" i="4"/>
  <c r="R156" i="4"/>
  <c r="Q156" i="4"/>
  <c r="T154" i="4"/>
  <c r="S154" i="4"/>
  <c r="R154" i="4"/>
  <c r="Q154" i="4"/>
  <c r="T152" i="4"/>
  <c r="S152" i="4"/>
  <c r="R152" i="4"/>
  <c r="Q152" i="4"/>
  <c r="T150" i="4"/>
  <c r="S150" i="4"/>
  <c r="R150" i="4"/>
  <c r="Q150" i="4"/>
  <c r="T148" i="4"/>
  <c r="S148" i="4"/>
  <c r="R148" i="4"/>
  <c r="Q148" i="4"/>
  <c r="T146" i="4"/>
  <c r="S146" i="4"/>
  <c r="R146" i="4"/>
  <c r="Q146" i="4"/>
  <c r="T144" i="4"/>
  <c r="S144" i="4"/>
  <c r="R144" i="4"/>
  <c r="Q144" i="4"/>
  <c r="T142" i="4"/>
  <c r="S142" i="4"/>
  <c r="R142" i="4"/>
  <c r="Q142" i="4"/>
  <c r="T140" i="4"/>
  <c r="S140" i="4"/>
  <c r="R140" i="4"/>
  <c r="Q140" i="4"/>
  <c r="T138" i="4"/>
  <c r="S138" i="4"/>
  <c r="R138" i="4"/>
  <c r="Q138" i="4"/>
  <c r="T136" i="4"/>
  <c r="S136" i="4"/>
  <c r="R136" i="4"/>
  <c r="Q136" i="4"/>
  <c r="T134" i="4"/>
  <c r="S134" i="4"/>
  <c r="R134" i="4"/>
  <c r="Q134" i="4"/>
  <c r="T132" i="4"/>
  <c r="S132" i="4"/>
  <c r="R132" i="4"/>
  <c r="Q132" i="4"/>
  <c r="T130" i="4"/>
  <c r="S130" i="4"/>
  <c r="R130" i="4"/>
  <c r="Q130" i="4"/>
  <c r="T128" i="4"/>
  <c r="S128" i="4"/>
  <c r="R128" i="4"/>
  <c r="Q128" i="4"/>
  <c r="T126" i="4"/>
  <c r="S126" i="4"/>
  <c r="R126" i="4"/>
  <c r="Q126" i="4"/>
  <c r="T124" i="4"/>
  <c r="S124" i="4"/>
  <c r="R124" i="4"/>
  <c r="Q124" i="4"/>
  <c r="K170" i="4"/>
  <c r="K168" i="4"/>
  <c r="K166" i="4"/>
  <c r="K164" i="4"/>
  <c r="K162" i="4"/>
  <c r="K160" i="4"/>
  <c r="K158" i="4"/>
  <c r="K156" i="4"/>
  <c r="K154" i="4"/>
  <c r="K152" i="4"/>
  <c r="K150" i="4"/>
  <c r="K148" i="4"/>
  <c r="K146" i="4"/>
  <c r="K144" i="4"/>
  <c r="K142" i="4"/>
  <c r="K140" i="4"/>
  <c r="K138" i="4"/>
  <c r="K136" i="4"/>
  <c r="K134" i="4"/>
  <c r="K132" i="4"/>
  <c r="K130" i="4"/>
  <c r="K128" i="4"/>
  <c r="K126" i="4"/>
  <c r="K124" i="4"/>
  <c r="J170" i="4"/>
  <c r="I170" i="4"/>
  <c r="H170" i="4"/>
  <c r="G170" i="4"/>
  <c r="F170" i="4"/>
  <c r="E170" i="4"/>
  <c r="J168" i="4"/>
  <c r="I168" i="4"/>
  <c r="H168" i="4"/>
  <c r="G168" i="4"/>
  <c r="F168" i="4"/>
  <c r="E168" i="4"/>
  <c r="J166" i="4"/>
  <c r="I166" i="4"/>
  <c r="H166" i="4"/>
  <c r="G166" i="4"/>
  <c r="F166" i="4"/>
  <c r="E166" i="4"/>
  <c r="J164" i="4"/>
  <c r="I164" i="4"/>
  <c r="H164" i="4"/>
  <c r="G164" i="4"/>
  <c r="F164" i="4"/>
  <c r="E164" i="4"/>
  <c r="J162" i="4"/>
  <c r="I162" i="4"/>
  <c r="H162" i="4"/>
  <c r="G162" i="4"/>
  <c r="F162" i="4"/>
  <c r="E162" i="4"/>
  <c r="J160" i="4"/>
  <c r="I160" i="4"/>
  <c r="H160" i="4"/>
  <c r="G160" i="4"/>
  <c r="F160" i="4"/>
  <c r="E160" i="4"/>
  <c r="J158" i="4"/>
  <c r="I158" i="4"/>
  <c r="H158" i="4"/>
  <c r="G158" i="4"/>
  <c r="F158" i="4"/>
  <c r="E158" i="4"/>
  <c r="J156" i="4"/>
  <c r="I156" i="4"/>
  <c r="H156" i="4"/>
  <c r="G156" i="4"/>
  <c r="F156" i="4"/>
  <c r="E156" i="4"/>
  <c r="J154" i="4"/>
  <c r="I154" i="4"/>
  <c r="H154" i="4"/>
  <c r="G154" i="4"/>
  <c r="F154" i="4"/>
  <c r="E154" i="4"/>
  <c r="J152" i="4"/>
  <c r="I152" i="4"/>
  <c r="H152" i="4"/>
  <c r="G152" i="4"/>
  <c r="F152" i="4"/>
  <c r="E152" i="4"/>
  <c r="J150" i="4"/>
  <c r="I150" i="4"/>
  <c r="H150" i="4"/>
  <c r="G150" i="4"/>
  <c r="F150" i="4"/>
  <c r="E150" i="4"/>
  <c r="J148" i="4"/>
  <c r="I148" i="4"/>
  <c r="H148" i="4"/>
  <c r="G148" i="4"/>
  <c r="F148" i="4"/>
  <c r="E148" i="4"/>
  <c r="J146" i="4"/>
  <c r="I146" i="4"/>
  <c r="H146" i="4"/>
  <c r="G146" i="4"/>
  <c r="F146" i="4"/>
  <c r="E146" i="4"/>
  <c r="J144" i="4"/>
  <c r="I144" i="4"/>
  <c r="H144" i="4"/>
  <c r="G144" i="4"/>
  <c r="F144" i="4"/>
  <c r="E144" i="4"/>
  <c r="J142" i="4"/>
  <c r="I142" i="4"/>
  <c r="H142" i="4"/>
  <c r="G142" i="4"/>
  <c r="F142" i="4"/>
  <c r="E142" i="4"/>
  <c r="J140" i="4"/>
  <c r="I140" i="4"/>
  <c r="H140" i="4"/>
  <c r="G140" i="4"/>
  <c r="F140" i="4"/>
  <c r="E140" i="4"/>
  <c r="J138" i="4"/>
  <c r="I138" i="4"/>
  <c r="H138" i="4"/>
  <c r="G138" i="4"/>
  <c r="F138" i="4"/>
  <c r="E138" i="4"/>
  <c r="J136" i="4"/>
  <c r="I136" i="4"/>
  <c r="H136" i="4"/>
  <c r="G136" i="4"/>
  <c r="F136" i="4"/>
  <c r="E136" i="4"/>
  <c r="J134" i="4"/>
  <c r="I134" i="4"/>
  <c r="H134" i="4"/>
  <c r="G134" i="4"/>
  <c r="F134" i="4"/>
  <c r="E134" i="4"/>
  <c r="J132" i="4"/>
  <c r="I132" i="4"/>
  <c r="H132" i="4"/>
  <c r="G132" i="4"/>
  <c r="F132" i="4"/>
  <c r="E132" i="4"/>
  <c r="J130" i="4"/>
  <c r="I130" i="4"/>
  <c r="H130" i="4"/>
  <c r="G130" i="4"/>
  <c r="F130" i="4"/>
  <c r="E130" i="4"/>
  <c r="J128" i="4"/>
  <c r="I128" i="4"/>
  <c r="H128" i="4"/>
  <c r="G128" i="4"/>
  <c r="F128" i="4"/>
  <c r="E128" i="4"/>
  <c r="J126" i="4"/>
  <c r="I126" i="4"/>
  <c r="H126" i="4"/>
  <c r="G126" i="4"/>
  <c r="F126" i="4"/>
  <c r="E126" i="4"/>
  <c r="J124" i="4"/>
  <c r="I124" i="4"/>
  <c r="H124" i="4"/>
  <c r="G124" i="4"/>
  <c r="F124" i="4"/>
  <c r="E124" i="4"/>
  <c r="T118" i="4"/>
  <c r="S118" i="4"/>
  <c r="R118" i="4"/>
  <c r="Q118" i="4"/>
  <c r="T116" i="4"/>
  <c r="S116" i="4"/>
  <c r="R116" i="4"/>
  <c r="Q116" i="4"/>
  <c r="T114" i="4"/>
  <c r="S114" i="4"/>
  <c r="R114" i="4"/>
  <c r="Q114" i="4"/>
  <c r="K118" i="4"/>
  <c r="K116" i="4"/>
  <c r="K114" i="4"/>
  <c r="J118" i="4"/>
  <c r="I118" i="4"/>
  <c r="H118" i="4"/>
  <c r="G118" i="4"/>
  <c r="F118" i="4"/>
  <c r="E118" i="4"/>
  <c r="J116" i="4"/>
  <c r="I116" i="4"/>
  <c r="H116" i="4"/>
  <c r="G116" i="4"/>
  <c r="F116" i="4"/>
  <c r="E116" i="4"/>
  <c r="J114" i="4"/>
  <c r="I114" i="4"/>
  <c r="H114" i="4"/>
  <c r="G114" i="4"/>
  <c r="F114" i="4"/>
  <c r="E114" i="4"/>
  <c r="T108" i="4"/>
  <c r="S108" i="4"/>
  <c r="R108" i="4"/>
  <c r="Q108" i="4"/>
  <c r="T106" i="4"/>
  <c r="S106" i="4"/>
  <c r="R106" i="4"/>
  <c r="Q106" i="4"/>
  <c r="K108" i="4"/>
  <c r="K106" i="4"/>
  <c r="J108" i="4"/>
  <c r="I108" i="4"/>
  <c r="H108" i="4"/>
  <c r="G108" i="4"/>
  <c r="F108" i="4"/>
  <c r="E108" i="4"/>
  <c r="J106" i="4"/>
  <c r="I106" i="4"/>
  <c r="H106" i="4"/>
  <c r="G106" i="4"/>
  <c r="F106" i="4"/>
  <c r="E106" i="4"/>
  <c r="T100" i="4"/>
  <c r="S100" i="4"/>
  <c r="R100" i="4"/>
  <c r="T98" i="4"/>
  <c r="S98" i="4"/>
  <c r="R98" i="4"/>
  <c r="T96" i="4"/>
  <c r="S96" i="4"/>
  <c r="R96" i="4"/>
  <c r="T94" i="4"/>
  <c r="S94" i="4"/>
  <c r="R94" i="4"/>
  <c r="T92" i="4"/>
  <c r="S92" i="4"/>
  <c r="R92" i="4"/>
  <c r="T90" i="4"/>
  <c r="S90" i="4"/>
  <c r="R90" i="4"/>
  <c r="T88" i="4"/>
  <c r="S88" i="4"/>
  <c r="R88" i="4"/>
  <c r="T86" i="4"/>
  <c r="S86" i="4"/>
  <c r="R86" i="4"/>
  <c r="T84" i="4"/>
  <c r="S84" i="4"/>
  <c r="R84" i="4"/>
  <c r="T82" i="4"/>
  <c r="S82" i="4"/>
  <c r="R82" i="4"/>
  <c r="T80" i="4"/>
  <c r="S80" i="4"/>
  <c r="R80" i="4"/>
  <c r="T78" i="4"/>
  <c r="S78" i="4"/>
  <c r="R78" i="4"/>
  <c r="T76" i="4"/>
  <c r="S76" i="4"/>
  <c r="R76" i="4"/>
  <c r="T74" i="4"/>
  <c r="S74" i="4"/>
  <c r="R74" i="4"/>
  <c r="T72" i="4"/>
  <c r="S72" i="4"/>
  <c r="R72" i="4"/>
  <c r="T70" i="4"/>
  <c r="S70" i="4"/>
  <c r="R70" i="4"/>
  <c r="T68" i="4"/>
  <c r="S68" i="4"/>
  <c r="R68" i="4"/>
  <c r="T66" i="4"/>
  <c r="S66" i="4"/>
  <c r="R66" i="4"/>
  <c r="T64" i="4"/>
  <c r="S64" i="4"/>
  <c r="R64" i="4"/>
  <c r="T62" i="4"/>
  <c r="S62" i="4"/>
  <c r="R62" i="4"/>
  <c r="Q62" i="4"/>
  <c r="T60" i="4"/>
  <c r="S60" i="4"/>
  <c r="R60" i="4"/>
  <c r="Q60" i="4"/>
  <c r="T58" i="4"/>
  <c r="S58" i="4"/>
  <c r="R58" i="4"/>
  <c r="Q58" i="4"/>
  <c r="T56" i="4"/>
  <c r="S56" i="4"/>
  <c r="R56" i="4"/>
  <c r="Q56" i="4"/>
  <c r="T54" i="4"/>
  <c r="S54" i="4"/>
  <c r="R54" i="4"/>
  <c r="T52" i="4"/>
  <c r="S52" i="4"/>
  <c r="R52" i="4"/>
  <c r="T50" i="4"/>
  <c r="S50" i="4"/>
  <c r="R50" i="4"/>
  <c r="T48" i="4"/>
  <c r="S48" i="4"/>
  <c r="R48" i="4"/>
  <c r="T46" i="4"/>
  <c r="S46" i="4"/>
  <c r="R46" i="4"/>
  <c r="T44" i="4"/>
  <c r="S44" i="4"/>
  <c r="R44" i="4"/>
  <c r="T42" i="4"/>
  <c r="S42" i="4"/>
  <c r="R42" i="4"/>
  <c r="T40" i="4"/>
  <c r="S40" i="4"/>
  <c r="R40" i="4"/>
  <c r="K62" i="4"/>
  <c r="K60" i="4"/>
  <c r="K58" i="4"/>
  <c r="K56" i="4"/>
  <c r="J62" i="4"/>
  <c r="I62" i="4"/>
  <c r="H62" i="4"/>
  <c r="G62" i="4"/>
  <c r="E62" i="4"/>
  <c r="J60" i="4"/>
  <c r="I60" i="4"/>
  <c r="H60" i="4"/>
  <c r="G60" i="4"/>
  <c r="F60" i="4"/>
  <c r="E60" i="4"/>
  <c r="J58" i="4"/>
  <c r="I58" i="4"/>
  <c r="H58" i="4"/>
  <c r="G58" i="4"/>
  <c r="F58" i="4"/>
  <c r="E58" i="4"/>
  <c r="J56" i="4"/>
  <c r="I56" i="4"/>
  <c r="H56" i="4"/>
  <c r="G56" i="4"/>
  <c r="F56" i="4"/>
  <c r="E56" i="4"/>
  <c r="T34" i="4"/>
  <c r="S34" i="4"/>
  <c r="R34" i="4"/>
  <c r="Q34" i="4"/>
  <c r="T32" i="4"/>
  <c r="S32" i="4"/>
  <c r="R32" i="4"/>
  <c r="Q32" i="4"/>
  <c r="T30" i="4"/>
  <c r="S30" i="4"/>
  <c r="R30" i="4"/>
  <c r="Q30" i="4"/>
  <c r="T28" i="4"/>
  <c r="S28" i="4"/>
  <c r="R28" i="4"/>
  <c r="Q28" i="4"/>
  <c r="T26" i="4"/>
  <c r="S26" i="4"/>
  <c r="R26" i="4"/>
  <c r="Q26" i="4"/>
  <c r="T24" i="4"/>
  <c r="S24" i="4"/>
  <c r="R24" i="4"/>
  <c r="Q24" i="4"/>
  <c r="T22" i="4"/>
  <c r="S22" i="4"/>
  <c r="R22" i="4"/>
  <c r="Q22" i="4"/>
  <c r="T20" i="4"/>
  <c r="S20" i="4"/>
  <c r="R20" i="4"/>
  <c r="Q20" i="4"/>
  <c r="T18" i="4"/>
  <c r="S18" i="4"/>
  <c r="R18" i="4"/>
  <c r="Q18" i="4"/>
  <c r="T16" i="4"/>
  <c r="S16" i="4"/>
  <c r="R16" i="4"/>
  <c r="Q16" i="4"/>
  <c r="T14" i="4"/>
  <c r="S14" i="4"/>
  <c r="R14" i="4"/>
  <c r="Q14" i="4"/>
  <c r="T12" i="4"/>
  <c r="S12" i="4"/>
  <c r="R12" i="4"/>
  <c r="Q12" i="4"/>
  <c r="T10" i="4"/>
  <c r="S10" i="4"/>
  <c r="R10" i="4"/>
  <c r="Q10" i="4"/>
  <c r="T8" i="4"/>
  <c r="S8" i="4"/>
  <c r="R8" i="4"/>
  <c r="Q8" i="4"/>
  <c r="T6" i="4"/>
  <c r="S6" i="4"/>
  <c r="R6" i="4"/>
  <c r="Q6" i="4"/>
  <c r="K34" i="4"/>
  <c r="K32" i="4"/>
  <c r="K30" i="4"/>
  <c r="K28" i="4"/>
  <c r="K26" i="4"/>
  <c r="K24" i="4"/>
  <c r="K22" i="4"/>
  <c r="K20" i="4"/>
  <c r="K18" i="4"/>
  <c r="K16" i="4"/>
  <c r="K14" i="4"/>
  <c r="K12" i="4"/>
  <c r="K10" i="4"/>
  <c r="K8" i="4"/>
  <c r="K6" i="4"/>
  <c r="J34" i="4"/>
  <c r="I34" i="4"/>
  <c r="H34" i="4"/>
  <c r="G34" i="4"/>
  <c r="F34" i="4"/>
  <c r="E34" i="4"/>
  <c r="J32" i="4"/>
  <c r="I32" i="4"/>
  <c r="H32" i="4"/>
  <c r="G32" i="4"/>
  <c r="F32" i="4"/>
  <c r="E32" i="4"/>
  <c r="J30" i="4"/>
  <c r="I30" i="4"/>
  <c r="H30" i="4"/>
  <c r="G30" i="4"/>
  <c r="F30" i="4"/>
  <c r="E30" i="4"/>
  <c r="J28" i="4"/>
  <c r="I28" i="4"/>
  <c r="H28" i="4"/>
  <c r="G28" i="4"/>
  <c r="F28" i="4"/>
  <c r="E28" i="4"/>
  <c r="J26" i="4"/>
  <c r="I26" i="4"/>
  <c r="H26" i="4"/>
  <c r="G26" i="4"/>
  <c r="F26" i="4"/>
  <c r="E26" i="4"/>
  <c r="J24" i="4"/>
  <c r="I24" i="4"/>
  <c r="H24" i="4"/>
  <c r="G24" i="4"/>
  <c r="F24" i="4"/>
  <c r="E24" i="4"/>
  <c r="J22" i="4"/>
  <c r="I22" i="4"/>
  <c r="H22" i="4"/>
  <c r="G22" i="4"/>
  <c r="F22" i="4"/>
  <c r="E22" i="4"/>
  <c r="J20" i="4"/>
  <c r="I20" i="4"/>
  <c r="H20" i="4"/>
  <c r="G20" i="4"/>
  <c r="F20" i="4"/>
  <c r="E20" i="4"/>
  <c r="J18" i="4"/>
  <c r="I18" i="4"/>
  <c r="H18" i="4"/>
  <c r="G18" i="4"/>
  <c r="F18" i="4"/>
  <c r="E18" i="4"/>
  <c r="J16" i="4"/>
  <c r="I16" i="4"/>
  <c r="H16" i="4"/>
  <c r="G16" i="4"/>
  <c r="F16" i="4"/>
  <c r="E16" i="4"/>
  <c r="J14" i="4"/>
  <c r="I14" i="4"/>
  <c r="H14" i="4"/>
  <c r="G14" i="4"/>
  <c r="F14" i="4"/>
  <c r="E14" i="4"/>
  <c r="J12" i="4"/>
  <c r="I12" i="4"/>
  <c r="H12" i="4"/>
  <c r="G12" i="4"/>
  <c r="F12" i="4"/>
  <c r="E12" i="4"/>
  <c r="J10" i="4"/>
  <c r="I10" i="4"/>
  <c r="H10" i="4"/>
  <c r="G10" i="4"/>
  <c r="F10" i="4"/>
  <c r="E10" i="4"/>
  <c r="J8" i="4"/>
  <c r="I8" i="4"/>
  <c r="H8" i="4"/>
  <c r="G8" i="4"/>
  <c r="F8" i="4"/>
  <c r="E8" i="4"/>
  <c r="J6" i="4"/>
  <c r="I6" i="4"/>
  <c r="H6" i="4"/>
  <c r="G6" i="4"/>
  <c r="F6" i="4"/>
  <c r="E6" i="4"/>
  <c r="T124" i="3"/>
  <c r="S124" i="3"/>
  <c r="R124" i="3"/>
  <c r="Q124" i="3"/>
  <c r="K124" i="3"/>
  <c r="J124" i="3"/>
  <c r="I124" i="3"/>
  <c r="H124" i="3"/>
  <c r="G124" i="3"/>
  <c r="F124" i="3"/>
  <c r="E124" i="3"/>
  <c r="T118" i="3"/>
  <c r="S118" i="3"/>
  <c r="R118" i="3"/>
  <c r="Q118" i="3"/>
  <c r="K118" i="3"/>
  <c r="J118" i="3"/>
  <c r="I118" i="3"/>
  <c r="H118" i="3"/>
  <c r="G118" i="3"/>
  <c r="F118" i="3"/>
  <c r="E118" i="3"/>
  <c r="T112" i="3"/>
  <c r="S112" i="3"/>
  <c r="R112" i="3"/>
  <c r="Q112" i="3"/>
  <c r="K112" i="3"/>
  <c r="J112" i="3"/>
  <c r="I112" i="3"/>
  <c r="H112" i="3"/>
  <c r="G112" i="3"/>
  <c r="F112" i="3"/>
  <c r="E112" i="3"/>
  <c r="T106" i="3"/>
  <c r="S106" i="3"/>
  <c r="R106" i="3"/>
  <c r="Q106" i="3"/>
  <c r="K106" i="3"/>
  <c r="J106" i="3"/>
  <c r="I106" i="3"/>
  <c r="H106" i="3"/>
  <c r="G106" i="3"/>
  <c r="F106" i="3"/>
  <c r="E106" i="3"/>
  <c r="T100" i="3"/>
  <c r="S100" i="3"/>
  <c r="R100" i="3"/>
  <c r="Q100" i="3"/>
  <c r="K100" i="3"/>
  <c r="J100" i="3"/>
  <c r="I100" i="3"/>
  <c r="H100" i="3"/>
  <c r="G100" i="3"/>
  <c r="F100" i="3"/>
  <c r="E100" i="3"/>
  <c r="T94" i="3"/>
  <c r="S94" i="3"/>
  <c r="R94" i="3"/>
  <c r="Q94" i="3"/>
  <c r="K94" i="3"/>
  <c r="J94" i="3"/>
  <c r="I94" i="3"/>
  <c r="H94" i="3"/>
  <c r="G94" i="3"/>
  <c r="F94" i="3"/>
  <c r="E94" i="3"/>
  <c r="T88" i="3"/>
  <c r="S88" i="3"/>
  <c r="R88" i="3"/>
  <c r="Q88" i="3"/>
  <c r="T86" i="3"/>
  <c r="S86" i="3"/>
  <c r="R86" i="3"/>
  <c r="Q86" i="3"/>
  <c r="T84" i="3"/>
  <c r="S84" i="3"/>
  <c r="R84" i="3"/>
  <c r="Q84" i="3"/>
  <c r="T82" i="3"/>
  <c r="S82" i="3"/>
  <c r="R82" i="3"/>
  <c r="Q82" i="3"/>
  <c r="K88" i="3"/>
  <c r="K86" i="3"/>
  <c r="K84" i="3"/>
  <c r="K82" i="3"/>
  <c r="J88" i="3"/>
  <c r="I88" i="3"/>
  <c r="H88" i="3"/>
  <c r="G88" i="3"/>
  <c r="F88" i="3"/>
  <c r="E88" i="3"/>
  <c r="J86" i="3"/>
  <c r="I86" i="3"/>
  <c r="H86" i="3"/>
  <c r="G86" i="3"/>
  <c r="F86" i="3"/>
  <c r="E86" i="3"/>
  <c r="J84" i="3"/>
  <c r="I84" i="3"/>
  <c r="H84" i="3"/>
  <c r="G84" i="3"/>
  <c r="F84" i="3"/>
  <c r="E84" i="3"/>
  <c r="J82" i="3"/>
  <c r="I82" i="3"/>
  <c r="H82" i="3"/>
  <c r="G82" i="3"/>
  <c r="F82" i="3"/>
  <c r="E82" i="3"/>
  <c r="T76" i="3"/>
  <c r="S76" i="3"/>
  <c r="R76" i="3"/>
  <c r="Q76" i="3"/>
  <c r="T74" i="3"/>
  <c r="S74" i="3"/>
  <c r="R74" i="3"/>
  <c r="Q74" i="3"/>
  <c r="T72" i="3"/>
  <c r="S72" i="3"/>
  <c r="R72" i="3"/>
  <c r="Q72" i="3"/>
  <c r="K76" i="3"/>
  <c r="K74" i="3"/>
  <c r="K72" i="3"/>
  <c r="J76" i="3"/>
  <c r="I76" i="3"/>
  <c r="H76" i="3"/>
  <c r="G76" i="3"/>
  <c r="F76" i="3"/>
  <c r="E76" i="3"/>
  <c r="J74" i="3"/>
  <c r="I74" i="3"/>
  <c r="H74" i="3"/>
  <c r="G74" i="3"/>
  <c r="F74" i="3"/>
  <c r="E74" i="3"/>
  <c r="J72" i="3"/>
  <c r="I72" i="3"/>
  <c r="H72" i="3"/>
  <c r="G72" i="3"/>
  <c r="F72" i="3"/>
  <c r="E72" i="3"/>
  <c r="T66" i="3"/>
  <c r="S66" i="3"/>
  <c r="R66" i="3"/>
  <c r="Q66" i="3"/>
  <c r="K66" i="3"/>
  <c r="J66" i="3"/>
  <c r="I66" i="3"/>
  <c r="H66" i="3"/>
  <c r="G66" i="3"/>
  <c r="F66" i="3"/>
  <c r="E66" i="3"/>
  <c r="T60" i="3"/>
  <c r="S60" i="3"/>
  <c r="R60" i="3"/>
  <c r="Q60" i="3"/>
  <c r="K60" i="3"/>
  <c r="J60" i="3"/>
  <c r="I60" i="3"/>
  <c r="H60" i="3"/>
  <c r="G60" i="3"/>
  <c r="F60" i="3"/>
  <c r="E60" i="3"/>
  <c r="T54" i="3"/>
  <c r="S54" i="3"/>
  <c r="R54" i="3"/>
  <c r="Q54" i="3"/>
  <c r="K54" i="3"/>
  <c r="J54" i="3"/>
  <c r="I54" i="3"/>
  <c r="H54" i="3"/>
  <c r="G54" i="3"/>
  <c r="F54" i="3"/>
  <c r="E54" i="3"/>
  <c r="T48" i="3"/>
  <c r="S48" i="3"/>
  <c r="R48" i="3"/>
  <c r="Q48" i="3"/>
  <c r="K48" i="3"/>
  <c r="J48" i="3"/>
  <c r="I48" i="3"/>
  <c r="H48" i="3"/>
  <c r="G48" i="3"/>
  <c r="F48" i="3"/>
  <c r="E48" i="3"/>
  <c r="T42" i="3"/>
  <c r="S42" i="3"/>
  <c r="R42" i="3"/>
  <c r="Q42" i="3"/>
  <c r="K42" i="3"/>
  <c r="J42" i="3"/>
  <c r="I42" i="3"/>
  <c r="H42" i="3"/>
  <c r="G42" i="3"/>
  <c r="F42" i="3"/>
  <c r="E42" i="3"/>
  <c r="T36" i="3"/>
  <c r="S36" i="3"/>
  <c r="R36" i="3"/>
  <c r="Q36" i="3"/>
  <c r="K36" i="3"/>
  <c r="J36" i="3"/>
  <c r="I36" i="3"/>
  <c r="H36" i="3"/>
  <c r="G36" i="3"/>
  <c r="F36" i="3"/>
  <c r="E36" i="3"/>
  <c r="T30" i="3"/>
  <c r="S30" i="3"/>
  <c r="R30" i="3"/>
  <c r="Q30" i="3"/>
  <c r="K30" i="3"/>
  <c r="J30" i="3"/>
  <c r="I30" i="3"/>
  <c r="H30" i="3"/>
  <c r="G30" i="3"/>
  <c r="F30" i="3"/>
  <c r="E30" i="3"/>
  <c r="T24" i="3"/>
  <c r="S24" i="3"/>
  <c r="R24" i="3"/>
  <c r="Q24" i="3"/>
  <c r="K24" i="3"/>
  <c r="J24" i="3"/>
  <c r="I24" i="3"/>
  <c r="H24" i="3"/>
  <c r="G24" i="3"/>
  <c r="F24" i="3"/>
  <c r="E24" i="3"/>
  <c r="T18" i="3"/>
  <c r="S18" i="3"/>
  <c r="R18" i="3"/>
  <c r="Q18" i="3"/>
  <c r="K18" i="3"/>
  <c r="J18" i="3"/>
  <c r="I18" i="3"/>
  <c r="H18" i="3"/>
  <c r="G18" i="3"/>
  <c r="F18" i="3"/>
  <c r="E18" i="3"/>
  <c r="T12" i="3"/>
  <c r="S12" i="3"/>
  <c r="R12" i="3"/>
  <c r="Q12" i="3"/>
  <c r="K12" i="3"/>
  <c r="J12" i="3"/>
  <c r="I12" i="3"/>
  <c r="H12" i="3"/>
  <c r="G12" i="3"/>
  <c r="F12" i="3"/>
  <c r="E12" i="3"/>
  <c r="T6" i="3"/>
  <c r="S6" i="3"/>
  <c r="R6" i="3"/>
  <c r="Q6" i="3"/>
  <c r="K6" i="3"/>
  <c r="J6" i="3"/>
  <c r="I6" i="3"/>
  <c r="H6" i="3"/>
  <c r="G6" i="3"/>
  <c r="F6" i="3"/>
  <c r="E6" i="3"/>
  <c r="T264" i="2"/>
  <c r="S264" i="2"/>
  <c r="R264" i="2"/>
  <c r="Q264" i="2"/>
  <c r="T262" i="2"/>
  <c r="S262" i="2"/>
  <c r="R262" i="2"/>
  <c r="Q262" i="2"/>
  <c r="T260" i="2"/>
  <c r="S260" i="2"/>
  <c r="R260" i="2"/>
  <c r="Q260" i="2"/>
  <c r="T258" i="2"/>
  <c r="S258" i="2"/>
  <c r="R258" i="2"/>
  <c r="Q258" i="2"/>
  <c r="T256" i="2"/>
  <c r="S256" i="2"/>
  <c r="R256" i="2"/>
  <c r="Q256" i="2"/>
  <c r="T254" i="2"/>
  <c r="S254" i="2"/>
  <c r="R254" i="2"/>
  <c r="Q254" i="2"/>
  <c r="K264" i="2"/>
  <c r="K262" i="2"/>
  <c r="K260" i="2"/>
  <c r="K258" i="2"/>
  <c r="K256" i="2"/>
  <c r="K254" i="2"/>
  <c r="J264" i="2"/>
  <c r="I264" i="2"/>
  <c r="H264" i="2"/>
  <c r="G264" i="2"/>
  <c r="F264" i="2"/>
  <c r="E264" i="2"/>
  <c r="J262" i="2"/>
  <c r="I262" i="2"/>
  <c r="H262" i="2"/>
  <c r="G262" i="2"/>
  <c r="F262" i="2"/>
  <c r="E262" i="2"/>
  <c r="J260" i="2"/>
  <c r="I260" i="2"/>
  <c r="H260" i="2"/>
  <c r="G260" i="2"/>
  <c r="F260" i="2"/>
  <c r="E260" i="2"/>
  <c r="J258" i="2"/>
  <c r="I258" i="2"/>
  <c r="H258" i="2"/>
  <c r="G258" i="2"/>
  <c r="F258" i="2"/>
  <c r="E258" i="2"/>
  <c r="J256" i="2"/>
  <c r="I256" i="2"/>
  <c r="H256" i="2"/>
  <c r="G256" i="2"/>
  <c r="F256" i="2"/>
  <c r="E256" i="2"/>
  <c r="J254" i="2"/>
  <c r="I254" i="2"/>
  <c r="H254" i="2"/>
  <c r="G254" i="2"/>
  <c r="F254" i="2"/>
  <c r="E254" i="2"/>
  <c r="T248" i="2"/>
  <c r="S248" i="2"/>
  <c r="R248" i="2"/>
  <c r="Q248" i="2"/>
  <c r="T246" i="2"/>
  <c r="S246" i="2"/>
  <c r="R246" i="2"/>
  <c r="Q246" i="2"/>
  <c r="T244" i="2"/>
  <c r="S244" i="2"/>
  <c r="R244" i="2"/>
  <c r="Q244" i="2"/>
  <c r="K248" i="2"/>
  <c r="K246" i="2"/>
  <c r="K244" i="2"/>
  <c r="J248" i="2"/>
  <c r="I248" i="2"/>
  <c r="H248" i="2"/>
  <c r="G248" i="2"/>
  <c r="F248" i="2"/>
  <c r="E248" i="2"/>
  <c r="J246" i="2"/>
  <c r="I246" i="2"/>
  <c r="H246" i="2"/>
  <c r="G246" i="2"/>
  <c r="F246" i="2"/>
  <c r="E246" i="2"/>
  <c r="J244" i="2"/>
  <c r="I244" i="2"/>
  <c r="H244" i="2"/>
  <c r="G244" i="2"/>
  <c r="F244" i="2"/>
  <c r="E244" i="2"/>
  <c r="T238" i="2"/>
  <c r="S238" i="2"/>
  <c r="R238" i="2"/>
  <c r="Q238" i="2"/>
  <c r="K238" i="2"/>
  <c r="J238" i="2"/>
  <c r="I238" i="2"/>
  <c r="H238" i="2"/>
  <c r="G238" i="2"/>
  <c r="F238" i="2"/>
  <c r="E238" i="2"/>
  <c r="T232" i="2"/>
  <c r="S232" i="2"/>
  <c r="R232" i="2"/>
  <c r="Q232" i="2"/>
  <c r="K232" i="2"/>
  <c r="J232" i="2"/>
  <c r="I232" i="2"/>
  <c r="H232" i="2"/>
  <c r="G232" i="2"/>
  <c r="F232" i="2"/>
  <c r="E232" i="2"/>
  <c r="T226" i="2"/>
  <c r="S226" i="2"/>
  <c r="R226" i="2"/>
  <c r="Q226" i="2"/>
  <c r="K226" i="2"/>
  <c r="J226" i="2"/>
  <c r="I226" i="2"/>
  <c r="H226" i="2"/>
  <c r="G226" i="2"/>
  <c r="F226" i="2"/>
  <c r="E226" i="2"/>
  <c r="T220" i="2"/>
  <c r="S220" i="2"/>
  <c r="R220" i="2"/>
  <c r="Q220" i="2"/>
  <c r="T218" i="2"/>
  <c r="S218" i="2"/>
  <c r="R218" i="2"/>
  <c r="Q218" i="2"/>
  <c r="T216" i="2"/>
  <c r="S216" i="2"/>
  <c r="R216" i="2"/>
  <c r="Q216" i="2"/>
  <c r="K220" i="2"/>
  <c r="K218" i="2"/>
  <c r="K216" i="2"/>
  <c r="J220" i="2"/>
  <c r="I220" i="2"/>
  <c r="H220" i="2"/>
  <c r="G220" i="2"/>
  <c r="F220" i="2"/>
  <c r="E220" i="2"/>
  <c r="J218" i="2"/>
  <c r="I218" i="2"/>
  <c r="H218" i="2"/>
  <c r="G218" i="2"/>
  <c r="F218" i="2"/>
  <c r="E218" i="2"/>
  <c r="J216" i="2"/>
  <c r="I216" i="2"/>
  <c r="H216" i="2"/>
  <c r="G216" i="2"/>
  <c r="F216" i="2"/>
  <c r="E216" i="2"/>
  <c r="T210" i="2"/>
  <c r="S210" i="2"/>
  <c r="R210" i="2"/>
  <c r="Q210" i="2"/>
  <c r="K210" i="2"/>
  <c r="J210" i="2"/>
  <c r="I210" i="2"/>
  <c r="H210" i="2"/>
  <c r="G210" i="2"/>
  <c r="F210" i="2"/>
  <c r="E210" i="2"/>
  <c r="T204" i="2"/>
  <c r="S204" i="2"/>
  <c r="R204" i="2"/>
  <c r="Q204" i="2"/>
  <c r="T202" i="2"/>
  <c r="S202" i="2"/>
  <c r="R202" i="2"/>
  <c r="Q202" i="2"/>
  <c r="T200" i="2"/>
  <c r="S200" i="2"/>
  <c r="R200" i="2"/>
  <c r="Q200" i="2"/>
  <c r="T198" i="2"/>
  <c r="S198" i="2"/>
  <c r="R198" i="2"/>
  <c r="Q198" i="2"/>
  <c r="K204" i="2"/>
  <c r="K202" i="2"/>
  <c r="K200" i="2"/>
  <c r="K198" i="2"/>
  <c r="J204" i="2"/>
  <c r="I204" i="2"/>
  <c r="H204" i="2"/>
  <c r="G204" i="2"/>
  <c r="F204" i="2"/>
  <c r="E204" i="2"/>
  <c r="J202" i="2"/>
  <c r="I202" i="2"/>
  <c r="H202" i="2"/>
  <c r="G202" i="2"/>
  <c r="F202" i="2"/>
  <c r="E202" i="2"/>
  <c r="J200" i="2"/>
  <c r="I200" i="2"/>
  <c r="H200" i="2"/>
  <c r="G200" i="2"/>
  <c r="F200" i="2"/>
  <c r="E200" i="2"/>
  <c r="J198" i="2"/>
  <c r="I198" i="2"/>
  <c r="H198" i="2"/>
  <c r="G198" i="2"/>
  <c r="F198" i="2"/>
  <c r="E198" i="2"/>
  <c r="T192" i="2"/>
  <c r="S192" i="2"/>
  <c r="R192" i="2"/>
  <c r="Q192" i="2"/>
  <c r="T190" i="2"/>
  <c r="S190" i="2"/>
  <c r="R190" i="2"/>
  <c r="Q190" i="2"/>
  <c r="T188" i="2"/>
  <c r="S188" i="2"/>
  <c r="R188" i="2"/>
  <c r="Q188" i="2"/>
  <c r="T186" i="2"/>
  <c r="S186" i="2"/>
  <c r="R186" i="2"/>
  <c r="Q186" i="2"/>
  <c r="K192" i="2"/>
  <c r="K190" i="2"/>
  <c r="K188" i="2"/>
  <c r="K186" i="2"/>
  <c r="J192" i="2"/>
  <c r="I192" i="2"/>
  <c r="H192" i="2"/>
  <c r="G192" i="2"/>
  <c r="F192" i="2"/>
  <c r="E192" i="2"/>
  <c r="J190" i="2"/>
  <c r="I190" i="2"/>
  <c r="H190" i="2"/>
  <c r="G190" i="2"/>
  <c r="F190" i="2"/>
  <c r="E190" i="2"/>
  <c r="J188" i="2"/>
  <c r="I188" i="2"/>
  <c r="H188" i="2"/>
  <c r="G188" i="2"/>
  <c r="F188" i="2"/>
  <c r="E188" i="2"/>
  <c r="J186" i="2"/>
  <c r="I186" i="2"/>
  <c r="H186" i="2"/>
  <c r="G186" i="2"/>
  <c r="F186" i="2"/>
  <c r="E186" i="2"/>
  <c r="T180" i="2"/>
  <c r="S180" i="2"/>
  <c r="R180" i="2"/>
  <c r="Q180" i="2"/>
  <c r="T178" i="2"/>
  <c r="S178" i="2"/>
  <c r="R178" i="2"/>
  <c r="Q178" i="2"/>
  <c r="T176" i="2"/>
  <c r="S176" i="2"/>
  <c r="R176" i="2"/>
  <c r="Q176" i="2"/>
  <c r="T174" i="2"/>
  <c r="S174" i="2"/>
  <c r="R174" i="2"/>
  <c r="Q174" i="2"/>
  <c r="K180" i="2"/>
  <c r="K178" i="2"/>
  <c r="K176" i="2"/>
  <c r="K174" i="2"/>
  <c r="J180" i="2"/>
  <c r="I180" i="2"/>
  <c r="H180" i="2"/>
  <c r="G180" i="2"/>
  <c r="F180" i="2"/>
  <c r="E180" i="2"/>
  <c r="J178" i="2"/>
  <c r="I178" i="2"/>
  <c r="H178" i="2"/>
  <c r="G178" i="2"/>
  <c r="F178" i="2"/>
  <c r="E178" i="2"/>
  <c r="J176" i="2"/>
  <c r="I176" i="2"/>
  <c r="H176" i="2"/>
  <c r="G176" i="2"/>
  <c r="F176" i="2"/>
  <c r="E176" i="2"/>
  <c r="J174" i="2"/>
  <c r="I174" i="2"/>
  <c r="H174" i="2"/>
  <c r="G174" i="2"/>
  <c r="F174" i="2"/>
  <c r="E174" i="2"/>
  <c r="T168" i="2"/>
  <c r="S168" i="2"/>
  <c r="R168" i="2"/>
  <c r="Q168" i="2"/>
  <c r="K168" i="2"/>
  <c r="J168" i="2"/>
  <c r="I168" i="2"/>
  <c r="H168" i="2"/>
  <c r="G168" i="2"/>
  <c r="F168" i="2"/>
  <c r="E168" i="2"/>
  <c r="T162" i="2"/>
  <c r="S162" i="2"/>
  <c r="R162" i="2"/>
  <c r="Q162" i="2"/>
  <c r="K162" i="2"/>
  <c r="J162" i="2"/>
  <c r="I162" i="2"/>
  <c r="H162" i="2"/>
  <c r="G162" i="2"/>
  <c r="F162" i="2"/>
  <c r="E162" i="2"/>
  <c r="T156" i="2"/>
  <c r="S156" i="2"/>
  <c r="R156" i="2"/>
  <c r="Q156" i="2"/>
  <c r="K156" i="2"/>
  <c r="J156" i="2"/>
  <c r="I156" i="2"/>
  <c r="H156" i="2"/>
  <c r="G156" i="2"/>
  <c r="F156" i="2"/>
  <c r="E156" i="2"/>
  <c r="T150" i="2"/>
  <c r="S150" i="2"/>
  <c r="R150" i="2"/>
  <c r="Q150" i="2"/>
  <c r="T148" i="2"/>
  <c r="S148" i="2"/>
  <c r="R148" i="2"/>
  <c r="Q148" i="2"/>
  <c r="T146" i="2"/>
  <c r="S146" i="2"/>
  <c r="R146" i="2"/>
  <c r="Q146" i="2"/>
  <c r="T144" i="2"/>
  <c r="S144" i="2"/>
  <c r="R144" i="2"/>
  <c r="Q144" i="2"/>
  <c r="K150" i="2"/>
  <c r="K148" i="2"/>
  <c r="K146" i="2"/>
  <c r="K144" i="2"/>
  <c r="J150" i="2"/>
  <c r="I150" i="2"/>
  <c r="H150" i="2"/>
  <c r="G150" i="2"/>
  <c r="F150" i="2"/>
  <c r="E150" i="2"/>
  <c r="J148" i="2"/>
  <c r="I148" i="2"/>
  <c r="H148" i="2"/>
  <c r="G148" i="2"/>
  <c r="F148" i="2"/>
  <c r="E148" i="2"/>
  <c r="J146" i="2"/>
  <c r="I146" i="2"/>
  <c r="H146" i="2"/>
  <c r="G146" i="2"/>
  <c r="F146" i="2"/>
  <c r="E146" i="2"/>
  <c r="J144" i="2"/>
  <c r="I144" i="2"/>
  <c r="H144" i="2"/>
  <c r="G144" i="2"/>
  <c r="F144" i="2"/>
  <c r="E144" i="2"/>
  <c r="T139" i="2"/>
  <c r="S139" i="2"/>
  <c r="R139" i="2"/>
  <c r="T137" i="2"/>
  <c r="S137" i="2"/>
  <c r="R137" i="2"/>
  <c r="T136" i="2"/>
  <c r="S136" i="2"/>
  <c r="R136" i="2"/>
  <c r="T134" i="2"/>
  <c r="S134" i="2"/>
  <c r="R134" i="2"/>
  <c r="T132" i="2"/>
  <c r="S132" i="2"/>
  <c r="R132" i="2"/>
  <c r="T130" i="2"/>
  <c r="S130" i="2"/>
  <c r="R130" i="2"/>
  <c r="T128" i="2"/>
  <c r="S128" i="2"/>
  <c r="R128" i="2"/>
  <c r="T126" i="2"/>
  <c r="S126" i="2"/>
  <c r="R126" i="2"/>
  <c r="T124" i="2"/>
  <c r="S124" i="2"/>
  <c r="R124" i="2"/>
  <c r="T122" i="2"/>
  <c r="S122" i="2"/>
  <c r="R122" i="2"/>
  <c r="T120" i="2"/>
  <c r="S120" i="2"/>
  <c r="R120" i="2"/>
  <c r="T118" i="2"/>
  <c r="S118" i="2"/>
  <c r="R118" i="2"/>
  <c r="T116" i="2"/>
  <c r="S116" i="2"/>
  <c r="R116" i="2"/>
  <c r="T114" i="2"/>
  <c r="S114" i="2"/>
  <c r="R114" i="2"/>
  <c r="T112" i="2"/>
  <c r="S112" i="2"/>
  <c r="R112" i="2"/>
  <c r="T110" i="2"/>
  <c r="S110" i="2"/>
  <c r="R110" i="2"/>
  <c r="T108" i="2"/>
  <c r="S108" i="2"/>
  <c r="R108" i="2"/>
  <c r="T106" i="2"/>
  <c r="S106" i="2"/>
  <c r="R106" i="2"/>
  <c r="T104" i="2"/>
  <c r="S104" i="2"/>
  <c r="R104" i="2"/>
  <c r="T102" i="2"/>
  <c r="S102" i="2"/>
  <c r="R102" i="2"/>
  <c r="T100" i="2"/>
  <c r="S100" i="2"/>
  <c r="R100" i="2"/>
  <c r="T98" i="2"/>
  <c r="S98" i="2"/>
  <c r="R98" i="2"/>
  <c r="T96" i="2"/>
  <c r="S96" i="2"/>
  <c r="R96" i="2"/>
  <c r="T94" i="2"/>
  <c r="S94" i="2"/>
  <c r="R94" i="2"/>
  <c r="T92" i="2"/>
  <c r="S92" i="2"/>
  <c r="R92" i="2"/>
  <c r="T86" i="2"/>
  <c r="S86" i="2"/>
  <c r="R86" i="2"/>
  <c r="Q86" i="2"/>
  <c r="T84" i="2"/>
  <c r="S84" i="2"/>
  <c r="R84" i="2"/>
  <c r="Q84" i="2"/>
  <c r="T82" i="2"/>
  <c r="S82" i="2"/>
  <c r="R82" i="2"/>
  <c r="Q82" i="2"/>
  <c r="K86" i="2"/>
  <c r="K84" i="2"/>
  <c r="K82" i="2"/>
  <c r="J86" i="2"/>
  <c r="I86" i="2"/>
  <c r="H86" i="2"/>
  <c r="G86" i="2"/>
  <c r="F86" i="2"/>
  <c r="E86" i="2"/>
  <c r="J84" i="2"/>
  <c r="I84" i="2"/>
  <c r="H84" i="2"/>
  <c r="G84" i="2"/>
  <c r="F84" i="2"/>
  <c r="E84" i="2"/>
  <c r="J82" i="2"/>
  <c r="I82" i="2"/>
  <c r="H82" i="2"/>
  <c r="G82" i="2"/>
  <c r="F82" i="2"/>
  <c r="E82" i="2"/>
  <c r="T76" i="2"/>
  <c r="S76" i="2"/>
  <c r="R76" i="2"/>
  <c r="Q76" i="2"/>
  <c r="T74" i="2"/>
  <c r="S74" i="2"/>
  <c r="R74" i="2"/>
  <c r="Q74" i="2"/>
  <c r="T72" i="2"/>
  <c r="S72" i="2"/>
  <c r="R72" i="2"/>
  <c r="Q72" i="2"/>
  <c r="T70" i="2"/>
  <c r="S70" i="2"/>
  <c r="R70" i="2"/>
  <c r="Q70" i="2"/>
  <c r="T68" i="2"/>
  <c r="S68" i="2"/>
  <c r="R68" i="2"/>
  <c r="Q68" i="2"/>
  <c r="T66" i="2"/>
  <c r="S66" i="2"/>
  <c r="R66" i="2"/>
  <c r="Q66" i="2"/>
  <c r="K76" i="2"/>
  <c r="K74" i="2"/>
  <c r="K72" i="2"/>
  <c r="K70" i="2"/>
  <c r="K68" i="2"/>
  <c r="K66" i="2"/>
  <c r="J76" i="2"/>
  <c r="I76" i="2"/>
  <c r="H76" i="2"/>
  <c r="G76" i="2"/>
  <c r="F76" i="2"/>
  <c r="E76" i="2"/>
  <c r="J74" i="2"/>
  <c r="I74" i="2"/>
  <c r="H74" i="2"/>
  <c r="G74" i="2"/>
  <c r="F74" i="2"/>
  <c r="E74" i="2"/>
  <c r="J72" i="2"/>
  <c r="I72" i="2"/>
  <c r="H72" i="2"/>
  <c r="G72" i="2"/>
  <c r="F72" i="2"/>
  <c r="E72" i="2"/>
  <c r="J70" i="2"/>
  <c r="I70" i="2"/>
  <c r="H70" i="2"/>
  <c r="G70" i="2"/>
  <c r="F70" i="2"/>
  <c r="E70" i="2"/>
  <c r="J68" i="2"/>
  <c r="I68" i="2"/>
  <c r="H68" i="2"/>
  <c r="G68" i="2"/>
  <c r="F68" i="2"/>
  <c r="E68" i="2"/>
  <c r="J66" i="2"/>
  <c r="I66" i="2"/>
  <c r="H66" i="2"/>
  <c r="G66" i="2"/>
  <c r="F66" i="2"/>
  <c r="E66" i="2"/>
  <c r="T60" i="2"/>
  <c r="S60" i="2"/>
  <c r="R60" i="2"/>
  <c r="Q60" i="2"/>
  <c r="T58" i="2"/>
  <c r="S58" i="2"/>
  <c r="R58" i="2"/>
  <c r="Q58" i="2"/>
  <c r="T56" i="2"/>
  <c r="S56" i="2"/>
  <c r="R56" i="2"/>
  <c r="Q56" i="2"/>
  <c r="T54" i="2"/>
  <c r="S54" i="2"/>
  <c r="R54" i="2"/>
  <c r="Q54" i="2"/>
  <c r="T52" i="2"/>
  <c r="S52" i="2"/>
  <c r="R52" i="2"/>
  <c r="Q52" i="2"/>
  <c r="K60" i="2"/>
  <c r="K58" i="2"/>
  <c r="K56" i="2"/>
  <c r="K54" i="2"/>
  <c r="K52" i="2"/>
  <c r="J60" i="2"/>
  <c r="I60" i="2"/>
  <c r="H60" i="2"/>
  <c r="G60" i="2"/>
  <c r="F60" i="2"/>
  <c r="E60" i="2"/>
  <c r="J58" i="2"/>
  <c r="I58" i="2"/>
  <c r="H58" i="2"/>
  <c r="G58" i="2"/>
  <c r="F58" i="2"/>
  <c r="E58" i="2"/>
  <c r="J56" i="2"/>
  <c r="I56" i="2"/>
  <c r="H56" i="2"/>
  <c r="G56" i="2"/>
  <c r="F56" i="2"/>
  <c r="E56" i="2"/>
  <c r="J54" i="2"/>
  <c r="I54" i="2"/>
  <c r="H54" i="2"/>
  <c r="G54" i="2"/>
  <c r="F54" i="2"/>
  <c r="E54" i="2"/>
  <c r="J52" i="2"/>
  <c r="I52" i="2"/>
  <c r="H52" i="2"/>
  <c r="G52" i="2"/>
  <c r="F52" i="2"/>
  <c r="E52" i="2"/>
  <c r="T46" i="2"/>
  <c r="S46" i="2"/>
  <c r="R46" i="2"/>
  <c r="Q46" i="2"/>
  <c r="T44" i="2"/>
  <c r="S44" i="2"/>
  <c r="R44" i="2"/>
  <c r="Q44" i="2"/>
  <c r="T42" i="2"/>
  <c r="S42" i="2"/>
  <c r="R42" i="2"/>
  <c r="Q42" i="2"/>
  <c r="T40" i="2"/>
  <c r="S40" i="2"/>
  <c r="R40" i="2"/>
  <c r="Q40" i="2"/>
  <c r="T38" i="2"/>
  <c r="S38" i="2"/>
  <c r="R38" i="2"/>
  <c r="Q38" i="2"/>
  <c r="K46" i="2"/>
  <c r="K44" i="2"/>
  <c r="K42" i="2"/>
  <c r="K40" i="2"/>
  <c r="K38" i="2"/>
  <c r="J46" i="2"/>
  <c r="I46" i="2"/>
  <c r="H46" i="2"/>
  <c r="G46" i="2"/>
  <c r="F46" i="2"/>
  <c r="E46" i="2"/>
  <c r="J44" i="2"/>
  <c r="I44" i="2"/>
  <c r="H44" i="2"/>
  <c r="G44" i="2"/>
  <c r="F44" i="2"/>
  <c r="E44" i="2"/>
  <c r="J42" i="2"/>
  <c r="I42" i="2"/>
  <c r="H42" i="2"/>
  <c r="G42" i="2"/>
  <c r="F42" i="2"/>
  <c r="E42" i="2"/>
  <c r="J40" i="2"/>
  <c r="I40" i="2"/>
  <c r="H40" i="2"/>
  <c r="G40" i="2"/>
  <c r="F40" i="2"/>
  <c r="E40" i="2"/>
  <c r="J38" i="2"/>
  <c r="I38" i="2"/>
  <c r="H38" i="2"/>
  <c r="G38" i="2"/>
  <c r="F38" i="2"/>
  <c r="E38" i="2"/>
  <c r="T32" i="2"/>
  <c r="S32" i="2"/>
  <c r="R32" i="2"/>
  <c r="Q32" i="2"/>
  <c r="T30" i="2"/>
  <c r="S30" i="2"/>
  <c r="R30" i="2"/>
  <c r="Q30" i="2"/>
  <c r="T28" i="2"/>
  <c r="S28" i="2"/>
  <c r="R28" i="2"/>
  <c r="Q28" i="2"/>
  <c r="T26" i="2"/>
  <c r="S26" i="2"/>
  <c r="R26" i="2"/>
  <c r="Q26" i="2"/>
  <c r="T24" i="2"/>
  <c r="S24" i="2"/>
  <c r="R24" i="2"/>
  <c r="Q24" i="2"/>
  <c r="T22" i="2"/>
  <c r="S22" i="2"/>
  <c r="R22" i="2"/>
  <c r="Q22" i="2"/>
  <c r="K32" i="2"/>
  <c r="K30" i="2"/>
  <c r="K28" i="2"/>
  <c r="K26" i="2"/>
  <c r="K24" i="2"/>
  <c r="K22" i="2"/>
  <c r="J32" i="2"/>
  <c r="I32" i="2"/>
  <c r="H32" i="2"/>
  <c r="G32" i="2"/>
  <c r="F32" i="2"/>
  <c r="E32" i="2"/>
  <c r="J30" i="2"/>
  <c r="I30" i="2"/>
  <c r="H30" i="2"/>
  <c r="G30" i="2"/>
  <c r="F30" i="2"/>
  <c r="E30" i="2"/>
  <c r="J28" i="2"/>
  <c r="I28" i="2"/>
  <c r="H28" i="2"/>
  <c r="G28" i="2"/>
  <c r="F28" i="2"/>
  <c r="E28" i="2"/>
  <c r="J26" i="2"/>
  <c r="I26" i="2"/>
  <c r="H26" i="2"/>
  <c r="G26" i="2"/>
  <c r="F26" i="2"/>
  <c r="E26" i="2"/>
  <c r="J24" i="2"/>
  <c r="I24" i="2"/>
  <c r="H24" i="2"/>
  <c r="G24" i="2"/>
  <c r="F24" i="2"/>
  <c r="E24" i="2"/>
  <c r="J22" i="2"/>
  <c r="I22" i="2"/>
  <c r="H22" i="2"/>
  <c r="G22" i="2"/>
  <c r="F22" i="2"/>
  <c r="E22" i="2"/>
  <c r="T16" i="2"/>
  <c r="S16" i="2"/>
  <c r="R16" i="2"/>
  <c r="Q16" i="2"/>
  <c r="T14" i="2"/>
  <c r="S14" i="2"/>
  <c r="R14" i="2"/>
  <c r="Q14" i="2"/>
  <c r="T12" i="2"/>
  <c r="S12" i="2"/>
  <c r="R12" i="2"/>
  <c r="Q12" i="2"/>
  <c r="T10" i="2"/>
  <c r="S10" i="2"/>
  <c r="R10" i="2"/>
  <c r="Q10" i="2"/>
  <c r="K16" i="2"/>
  <c r="K14" i="2"/>
  <c r="K12" i="2"/>
  <c r="K10" i="2"/>
  <c r="J16" i="2"/>
  <c r="I16" i="2"/>
  <c r="H16" i="2"/>
  <c r="G16" i="2"/>
  <c r="F16" i="2"/>
  <c r="E16" i="2"/>
  <c r="J14" i="2"/>
  <c r="I14" i="2"/>
  <c r="H14" i="2"/>
  <c r="G14" i="2"/>
  <c r="F14" i="2"/>
  <c r="E14" i="2"/>
  <c r="J12" i="2"/>
  <c r="I12" i="2"/>
  <c r="H12" i="2"/>
  <c r="G12" i="2"/>
  <c r="F12" i="2"/>
  <c r="E12" i="2"/>
  <c r="J10" i="2"/>
  <c r="I10" i="2"/>
  <c r="H10" i="2"/>
  <c r="G10" i="2"/>
  <c r="F10" i="2"/>
  <c r="E10" i="2"/>
  <c r="T29" i="1"/>
  <c r="S29" i="1"/>
  <c r="R29" i="1"/>
  <c r="Q29" i="1"/>
  <c r="R26" i="1"/>
  <c r="Q26" i="1"/>
  <c r="T24" i="1"/>
  <c r="T26" i="1" s="1"/>
  <c r="S24" i="1"/>
  <c r="S26" i="1" s="1"/>
  <c r="T23" i="1"/>
  <c r="S23" i="1"/>
  <c r="R23" i="1"/>
  <c r="Q23" i="1"/>
  <c r="T20" i="1"/>
  <c r="S20" i="1"/>
  <c r="R20" i="1"/>
  <c r="Q20" i="1"/>
  <c r="K29" i="1"/>
  <c r="K26" i="1"/>
  <c r="K23" i="1"/>
  <c r="K20" i="1"/>
  <c r="J29" i="1"/>
  <c r="I29" i="1"/>
  <c r="H29" i="1"/>
  <c r="G29" i="1"/>
  <c r="F29" i="1"/>
  <c r="E29" i="1"/>
  <c r="J26" i="1"/>
  <c r="I26" i="1"/>
  <c r="H26" i="1"/>
  <c r="G26" i="1"/>
  <c r="F26" i="1"/>
  <c r="E26" i="1"/>
  <c r="J23" i="1"/>
  <c r="I23" i="1"/>
  <c r="H23" i="1"/>
  <c r="G23" i="1"/>
  <c r="F23" i="1"/>
  <c r="E23" i="1"/>
  <c r="J20" i="1"/>
  <c r="I20" i="1"/>
  <c r="H20" i="1"/>
  <c r="G20" i="1"/>
  <c r="F20" i="1"/>
  <c r="E20" i="1"/>
  <c r="AD162" i="12"/>
  <c r="AD160" i="12"/>
  <c r="AC162" i="12"/>
  <c r="AC160" i="12"/>
  <c r="AB162" i="12"/>
  <c r="AB160" i="12"/>
  <c r="O162" i="12"/>
  <c r="O160" i="12"/>
  <c r="N162" i="12"/>
  <c r="N160" i="12"/>
  <c r="M162" i="12"/>
  <c r="M160" i="12"/>
  <c r="AD156" i="12"/>
  <c r="AD154" i="12"/>
  <c r="AC156" i="12"/>
  <c r="AC154" i="12"/>
  <c r="AB156" i="12"/>
  <c r="AB154" i="12"/>
  <c r="O156" i="12"/>
  <c r="O154" i="12"/>
  <c r="N156" i="12"/>
  <c r="N154" i="12"/>
  <c r="M156" i="12"/>
  <c r="M154" i="12"/>
  <c r="X148" i="12"/>
  <c r="AD127" i="12"/>
  <c r="AD129" i="12"/>
  <c r="AD131" i="12"/>
  <c r="AD133" i="12"/>
  <c r="AD134" i="12"/>
  <c r="AC127" i="12"/>
  <c r="AC129" i="12"/>
  <c r="AC131" i="12"/>
  <c r="AC133" i="12"/>
  <c r="AC134" i="12"/>
  <c r="AB127" i="12"/>
  <c r="AB129" i="12"/>
  <c r="AB131" i="12"/>
  <c r="AB133" i="12"/>
  <c r="AB134" i="12"/>
  <c r="AA127" i="12"/>
  <c r="AA128" i="12" s="1"/>
  <c r="AA129" i="12"/>
  <c r="AA131" i="12"/>
  <c r="AA133" i="12"/>
  <c r="AA134" i="12"/>
  <c r="O127" i="12"/>
  <c r="O129" i="12"/>
  <c r="O131" i="12"/>
  <c r="O133" i="12"/>
  <c r="O134" i="12"/>
  <c r="N127" i="12"/>
  <c r="N129" i="12"/>
  <c r="N131" i="12"/>
  <c r="N133" i="12"/>
  <c r="N134" i="12"/>
  <c r="M127" i="12"/>
  <c r="M129" i="12"/>
  <c r="M131" i="12"/>
  <c r="M133" i="12"/>
  <c r="M134" i="12"/>
  <c r="L127" i="12"/>
  <c r="L129" i="12"/>
  <c r="L131" i="12"/>
  <c r="L132" i="12" s="1"/>
  <c r="L133" i="12"/>
  <c r="L134" i="12"/>
  <c r="X134" i="12"/>
  <c r="AD125" i="12"/>
  <c r="AC125" i="12"/>
  <c r="AB125" i="12"/>
  <c r="AA125" i="12"/>
  <c r="AA126" i="12" s="1"/>
  <c r="O125" i="12"/>
  <c r="N125" i="12"/>
  <c r="M125" i="12"/>
  <c r="L125" i="12"/>
  <c r="L126" i="12" s="1"/>
  <c r="AD97" i="12"/>
  <c r="AD99" i="12"/>
  <c r="AD101" i="12"/>
  <c r="AD103" i="12"/>
  <c r="AD105" i="12"/>
  <c r="AD107" i="12"/>
  <c r="AD109" i="12"/>
  <c r="AD111" i="12"/>
  <c r="AD113" i="12"/>
  <c r="AD115" i="12"/>
  <c r="AD117" i="12"/>
  <c r="AD119" i="12"/>
  <c r="AD120" i="12"/>
  <c r="AC97" i="12"/>
  <c r="AC99" i="12"/>
  <c r="AC101" i="12"/>
  <c r="AC103" i="12"/>
  <c r="AC105" i="12"/>
  <c r="AC107" i="12"/>
  <c r="AC109" i="12"/>
  <c r="AC111" i="12"/>
  <c r="AC113" i="12"/>
  <c r="AC115" i="12"/>
  <c r="AC117" i="12"/>
  <c r="AC119" i="12"/>
  <c r="AC120" i="12"/>
  <c r="AB97" i="12"/>
  <c r="AB99" i="12"/>
  <c r="AB101" i="12"/>
  <c r="AB103" i="12"/>
  <c r="AB105" i="12"/>
  <c r="AB107" i="12"/>
  <c r="AB109" i="12"/>
  <c r="AB111" i="12"/>
  <c r="AB113" i="12"/>
  <c r="AB115" i="12"/>
  <c r="AB117" i="12"/>
  <c r="AB119" i="12"/>
  <c r="AB120" i="12"/>
  <c r="AA97" i="12"/>
  <c r="AA99" i="12"/>
  <c r="AA101" i="12"/>
  <c r="AA103" i="12"/>
  <c r="AA105" i="12"/>
  <c r="AA107" i="12"/>
  <c r="AA109" i="12"/>
  <c r="AA111" i="12"/>
  <c r="AA113" i="12"/>
  <c r="AA115" i="12"/>
  <c r="AA117" i="12"/>
  <c r="AA119" i="12"/>
  <c r="AA120" i="12"/>
  <c r="O97" i="12"/>
  <c r="O99" i="12"/>
  <c r="O101" i="12"/>
  <c r="O103" i="12"/>
  <c r="O105" i="12"/>
  <c r="O107" i="12"/>
  <c r="O109" i="12"/>
  <c r="O111" i="12"/>
  <c r="O113" i="12"/>
  <c r="O115" i="12"/>
  <c r="O117" i="12"/>
  <c r="O119" i="12"/>
  <c r="O120" i="12"/>
  <c r="N97" i="12"/>
  <c r="N99" i="12"/>
  <c r="N101" i="12"/>
  <c r="N103" i="12"/>
  <c r="N105" i="12"/>
  <c r="N107" i="12"/>
  <c r="N109" i="12"/>
  <c r="N111" i="12"/>
  <c r="N113" i="12"/>
  <c r="N115" i="12"/>
  <c r="N117" i="12"/>
  <c r="N119" i="12"/>
  <c r="N120" i="12"/>
  <c r="M97" i="12"/>
  <c r="M99" i="12"/>
  <c r="M101" i="12"/>
  <c r="M103" i="12"/>
  <c r="M105" i="12"/>
  <c r="M107" i="12"/>
  <c r="M109" i="12"/>
  <c r="M111" i="12"/>
  <c r="M113" i="12"/>
  <c r="M115" i="12"/>
  <c r="M117" i="12"/>
  <c r="M119" i="12"/>
  <c r="M120" i="12"/>
  <c r="L97" i="12"/>
  <c r="L98" i="12" s="1"/>
  <c r="L99" i="12"/>
  <c r="L100" i="12" s="1"/>
  <c r="L101" i="12"/>
  <c r="L102" i="12" s="1"/>
  <c r="L103" i="12"/>
  <c r="L104" i="12" s="1"/>
  <c r="L105" i="12"/>
  <c r="L106" i="12" s="1"/>
  <c r="L107" i="12"/>
  <c r="L108" i="12" s="1"/>
  <c r="L109" i="12"/>
  <c r="L110" i="12" s="1"/>
  <c r="L111" i="12"/>
  <c r="L112" i="12" s="1"/>
  <c r="L113" i="12"/>
  <c r="L114" i="12" s="1"/>
  <c r="L115" i="12"/>
  <c r="L116" i="12" s="1"/>
  <c r="L117" i="12"/>
  <c r="L118" i="12" s="1"/>
  <c r="L119" i="12"/>
  <c r="L120" i="12"/>
  <c r="AD95" i="12"/>
  <c r="AC95" i="12"/>
  <c r="AB95" i="12"/>
  <c r="AA95" i="12"/>
  <c r="O95" i="12"/>
  <c r="N95" i="12"/>
  <c r="M95" i="12"/>
  <c r="L95" i="12"/>
  <c r="L96" i="12" s="1"/>
  <c r="X120" i="12"/>
  <c r="X90" i="12"/>
  <c r="AD77" i="12"/>
  <c r="AD79" i="12"/>
  <c r="AD81" i="12"/>
  <c r="AD83" i="12"/>
  <c r="AD85" i="12"/>
  <c r="AD87" i="12"/>
  <c r="AD89" i="12"/>
  <c r="AD90" i="12"/>
  <c r="AC77" i="12"/>
  <c r="AC79" i="12"/>
  <c r="AC81" i="12"/>
  <c r="AC83" i="12"/>
  <c r="AC85" i="12"/>
  <c r="AC87" i="12"/>
  <c r="AC89" i="12"/>
  <c r="AC90" i="12"/>
  <c r="AB77" i="12"/>
  <c r="AB79" i="12"/>
  <c r="AB81" i="12"/>
  <c r="AB83" i="12"/>
  <c r="AB85" i="12"/>
  <c r="AB87" i="12"/>
  <c r="AB89" i="12"/>
  <c r="AB90" i="12"/>
  <c r="AA77" i="12"/>
  <c r="AA79" i="12"/>
  <c r="AA81" i="12"/>
  <c r="AA83" i="12"/>
  <c r="AA85" i="12"/>
  <c r="AA87" i="12"/>
  <c r="AA89" i="12"/>
  <c r="AA90" i="12"/>
  <c r="O77" i="12"/>
  <c r="O79" i="12"/>
  <c r="O81" i="12"/>
  <c r="O83" i="12"/>
  <c r="O85" i="12"/>
  <c r="O87" i="12"/>
  <c r="O89" i="12"/>
  <c r="O90" i="12"/>
  <c r="N77" i="12"/>
  <c r="N79" i="12"/>
  <c r="N81" i="12"/>
  <c r="N83" i="12"/>
  <c r="N85" i="12"/>
  <c r="N87" i="12"/>
  <c r="N89" i="12"/>
  <c r="N90" i="12"/>
  <c r="M77" i="12"/>
  <c r="M79" i="12"/>
  <c r="M81" i="12"/>
  <c r="M83" i="12"/>
  <c r="M85" i="12"/>
  <c r="M87" i="12"/>
  <c r="M89" i="12"/>
  <c r="M90" i="12"/>
  <c r="L77" i="12"/>
  <c r="L78" i="12" s="1"/>
  <c r="L79" i="12"/>
  <c r="L80" i="12" s="1"/>
  <c r="L81" i="12"/>
  <c r="L83" i="12"/>
  <c r="L84" i="12" s="1"/>
  <c r="L85" i="12"/>
  <c r="L86" i="12" s="1"/>
  <c r="L87" i="12"/>
  <c r="L88" i="12" s="1"/>
  <c r="L89" i="12"/>
  <c r="L90" i="12"/>
  <c r="AD75" i="12"/>
  <c r="AC75" i="12"/>
  <c r="AB75" i="12"/>
  <c r="AA75" i="12"/>
  <c r="O75" i="12"/>
  <c r="N75" i="12"/>
  <c r="M75" i="12"/>
  <c r="L75" i="12"/>
  <c r="L76" i="12" s="1"/>
  <c r="AD55" i="12"/>
  <c r="AD57" i="12"/>
  <c r="AD59" i="12"/>
  <c r="AD61" i="12"/>
  <c r="AD63" i="12"/>
  <c r="AD65" i="12"/>
  <c r="AD67" i="12"/>
  <c r="AD69" i="12"/>
  <c r="AD70" i="12"/>
  <c r="AC55" i="12"/>
  <c r="AC57" i="12"/>
  <c r="AC59" i="12"/>
  <c r="AC61" i="12"/>
  <c r="AC63" i="12"/>
  <c r="AC65" i="12"/>
  <c r="AC67" i="12"/>
  <c r="AC69" i="12"/>
  <c r="AC70" i="12"/>
  <c r="AB55" i="12"/>
  <c r="AB57" i="12"/>
  <c r="AB59" i="12"/>
  <c r="AB61" i="12"/>
  <c r="AB63" i="12"/>
  <c r="AB65" i="12"/>
  <c r="AB67" i="12"/>
  <c r="AB69" i="12"/>
  <c r="AB70" i="12"/>
  <c r="AA55" i="12"/>
  <c r="AA57" i="12"/>
  <c r="AA58" i="12" s="1"/>
  <c r="AA59" i="12"/>
  <c r="AA61" i="12"/>
  <c r="AA63" i="12"/>
  <c r="AA65" i="12"/>
  <c r="AA67" i="12"/>
  <c r="AA69" i="12"/>
  <c r="AA70" i="12"/>
  <c r="O55" i="12"/>
  <c r="O57" i="12"/>
  <c r="O59" i="12"/>
  <c r="O61" i="12"/>
  <c r="O63" i="12"/>
  <c r="O65" i="12"/>
  <c r="O67" i="12"/>
  <c r="O69" i="12"/>
  <c r="O70" i="12"/>
  <c r="N55" i="12"/>
  <c r="N57" i="12"/>
  <c r="N59" i="12"/>
  <c r="N61" i="12"/>
  <c r="N63" i="12"/>
  <c r="N65" i="12"/>
  <c r="N67" i="12"/>
  <c r="N69" i="12"/>
  <c r="N70" i="12"/>
  <c r="M55" i="12"/>
  <c r="M57" i="12"/>
  <c r="M59" i="12"/>
  <c r="M61" i="12"/>
  <c r="M63" i="12"/>
  <c r="M65" i="12"/>
  <c r="M67" i="12"/>
  <c r="M69" i="12"/>
  <c r="M70" i="12"/>
  <c r="L55" i="12"/>
  <c r="L57" i="12"/>
  <c r="L58" i="12" s="1"/>
  <c r="L59" i="12"/>
  <c r="L61" i="12"/>
  <c r="L63" i="12"/>
  <c r="L65" i="12"/>
  <c r="L67" i="12"/>
  <c r="L69" i="12"/>
  <c r="L60" i="12" s="1"/>
  <c r="L70" i="12"/>
  <c r="AD53" i="12"/>
  <c r="AC53" i="12"/>
  <c r="AB53" i="12"/>
  <c r="AA53" i="12"/>
  <c r="O53" i="12"/>
  <c r="N53" i="12"/>
  <c r="M53" i="12"/>
  <c r="L53" i="12"/>
  <c r="L54" i="12" s="1"/>
  <c r="X70" i="12"/>
  <c r="X48" i="12"/>
  <c r="AD43" i="12"/>
  <c r="AD45" i="12"/>
  <c r="AD47" i="12"/>
  <c r="AD48" i="12"/>
  <c r="AC43" i="12"/>
  <c r="AC45" i="12"/>
  <c r="AC47" i="12"/>
  <c r="AC48" i="12"/>
  <c r="AB43" i="12"/>
  <c r="AB45" i="12"/>
  <c r="AB47" i="12"/>
  <c r="AB48" i="12"/>
  <c r="AA43" i="12"/>
  <c r="AA45" i="12"/>
  <c r="AA47" i="12"/>
  <c r="AA48" i="12"/>
  <c r="O43" i="12"/>
  <c r="O45" i="12"/>
  <c r="O47" i="12"/>
  <c r="O48" i="12"/>
  <c r="N43" i="12"/>
  <c r="N45" i="12"/>
  <c r="N47" i="12"/>
  <c r="N48" i="12"/>
  <c r="M43" i="12"/>
  <c r="M45" i="12"/>
  <c r="M47" i="12"/>
  <c r="M48" i="12"/>
  <c r="L43" i="12"/>
  <c r="L44" i="12" s="1"/>
  <c r="L45" i="12"/>
  <c r="L46" i="12" s="1"/>
  <c r="L47" i="12"/>
  <c r="L48" i="12"/>
  <c r="AD41" i="12"/>
  <c r="AC41" i="12"/>
  <c r="AB41" i="12"/>
  <c r="AA41" i="12"/>
  <c r="O41" i="12"/>
  <c r="N41" i="12"/>
  <c r="M41" i="12"/>
  <c r="L41" i="12"/>
  <c r="L42" i="12" s="1"/>
  <c r="AD23" i="12"/>
  <c r="AD25" i="12"/>
  <c r="AD27" i="12"/>
  <c r="AD29" i="12"/>
  <c r="AD31" i="12"/>
  <c r="AD33" i="12"/>
  <c r="AD35" i="12"/>
  <c r="AD36" i="12"/>
  <c r="AC23" i="12"/>
  <c r="AC25" i="12"/>
  <c r="AC27" i="12"/>
  <c r="AC29" i="12"/>
  <c r="AC31" i="12"/>
  <c r="AC33" i="12"/>
  <c r="AC35" i="12"/>
  <c r="AC36" i="12"/>
  <c r="AB23" i="12"/>
  <c r="AB25" i="12"/>
  <c r="AB27" i="12"/>
  <c r="AB29" i="12"/>
  <c r="AB31" i="12"/>
  <c r="AB33" i="12"/>
  <c r="AB35" i="12"/>
  <c r="AB36" i="12"/>
  <c r="AA23" i="12"/>
  <c r="AA25" i="12"/>
  <c r="AA27" i="12"/>
  <c r="AA29" i="12"/>
  <c r="AA31" i="12"/>
  <c r="AA33" i="12"/>
  <c r="AA35" i="12"/>
  <c r="AA36" i="12"/>
  <c r="O23" i="12"/>
  <c r="O25" i="12"/>
  <c r="O27" i="12"/>
  <c r="O29" i="12"/>
  <c r="O31" i="12"/>
  <c r="O33" i="12"/>
  <c r="O35" i="12"/>
  <c r="O36" i="12"/>
  <c r="N23" i="12"/>
  <c r="N25" i="12"/>
  <c r="N27" i="12"/>
  <c r="N29" i="12"/>
  <c r="N31" i="12"/>
  <c r="N33" i="12"/>
  <c r="N35" i="12"/>
  <c r="N36" i="12"/>
  <c r="M23" i="12"/>
  <c r="M25" i="12"/>
  <c r="M27" i="12"/>
  <c r="M29" i="12"/>
  <c r="M31" i="12"/>
  <c r="M33" i="12"/>
  <c r="M35" i="12"/>
  <c r="M36" i="12"/>
  <c r="L23" i="12"/>
  <c r="L25" i="12"/>
  <c r="L27" i="12"/>
  <c r="L28" i="12" s="1"/>
  <c r="L29" i="12"/>
  <c r="L31" i="12"/>
  <c r="L33" i="12"/>
  <c r="L35" i="12"/>
  <c r="L36" i="12"/>
  <c r="AD21" i="12"/>
  <c r="AC21" i="12"/>
  <c r="AB21" i="12"/>
  <c r="AA21" i="12"/>
  <c r="O21" i="12"/>
  <c r="N21" i="12"/>
  <c r="M21" i="12"/>
  <c r="L21" i="12"/>
  <c r="X36" i="12"/>
  <c r="AD6" i="12"/>
  <c r="AD8" i="12"/>
  <c r="AD9" i="12"/>
  <c r="AD11" i="12"/>
  <c r="AD12" i="12"/>
  <c r="AD14" i="12"/>
  <c r="AD15" i="12"/>
  <c r="AC6" i="12"/>
  <c r="AC8" i="12"/>
  <c r="AC9" i="12"/>
  <c r="AC11" i="12"/>
  <c r="AC12" i="12"/>
  <c r="AC14" i="12"/>
  <c r="AC15" i="12"/>
  <c r="AB6" i="12"/>
  <c r="AB8" i="12"/>
  <c r="AB9" i="12"/>
  <c r="AB11" i="12"/>
  <c r="AB12" i="12"/>
  <c r="AB14" i="12"/>
  <c r="AB15" i="12"/>
  <c r="AA6" i="12"/>
  <c r="AA8" i="12"/>
  <c r="AA9" i="12"/>
  <c r="AA11" i="12"/>
  <c r="AA12" i="12"/>
  <c r="AA14" i="12"/>
  <c r="AA15" i="12"/>
  <c r="X15" i="12"/>
  <c r="X12" i="12"/>
  <c r="X9" i="12"/>
  <c r="X6" i="12"/>
  <c r="O6" i="12"/>
  <c r="O8" i="12"/>
  <c r="O9" i="12"/>
  <c r="O11" i="12"/>
  <c r="O12" i="12"/>
  <c r="O14" i="12"/>
  <c r="O15" i="12"/>
  <c r="N6" i="12"/>
  <c r="N8" i="12"/>
  <c r="N9" i="12"/>
  <c r="N11" i="12"/>
  <c r="N12" i="12"/>
  <c r="N14" i="12"/>
  <c r="N15" i="12"/>
  <c r="M6" i="12"/>
  <c r="M8" i="12"/>
  <c r="M9" i="12"/>
  <c r="M11" i="12"/>
  <c r="M12" i="12"/>
  <c r="M14" i="12"/>
  <c r="M15" i="12"/>
  <c r="L6" i="12"/>
  <c r="L8" i="12"/>
  <c r="L9" i="12"/>
  <c r="L11" i="12"/>
  <c r="L12" i="12"/>
  <c r="L14" i="12"/>
  <c r="L15" i="12"/>
  <c r="AD5" i="12"/>
  <c r="AC5" i="12"/>
  <c r="AB5" i="12"/>
  <c r="AA5" i="12"/>
  <c r="O5" i="12"/>
  <c r="N5" i="12"/>
  <c r="M5" i="12"/>
  <c r="L5" i="12"/>
  <c r="L7" i="12" s="1"/>
  <c r="AD162" i="11"/>
  <c r="AD160" i="11"/>
  <c r="AC162" i="11"/>
  <c r="AC160" i="11"/>
  <c r="AB162" i="11"/>
  <c r="AB160" i="11"/>
  <c r="O162" i="11"/>
  <c r="O160" i="11"/>
  <c r="N162" i="11"/>
  <c r="N160" i="11"/>
  <c r="M162" i="11"/>
  <c r="M160" i="11"/>
  <c r="AD156" i="11"/>
  <c r="AD154" i="11"/>
  <c r="AC156" i="11"/>
  <c r="AC154" i="11"/>
  <c r="AB156" i="11"/>
  <c r="AB154" i="11"/>
  <c r="O156" i="11"/>
  <c r="O154" i="11"/>
  <c r="N156" i="11"/>
  <c r="N154" i="11"/>
  <c r="M156" i="11"/>
  <c r="M154" i="11"/>
  <c r="X148" i="11"/>
  <c r="AD127" i="11"/>
  <c r="AD129" i="11"/>
  <c r="AD131" i="11"/>
  <c r="AD133" i="11"/>
  <c r="AD134" i="11"/>
  <c r="AC127" i="11"/>
  <c r="AC129" i="11"/>
  <c r="AC131" i="11"/>
  <c r="AC133" i="11"/>
  <c r="AC134" i="11"/>
  <c r="AB127" i="11"/>
  <c r="AB129" i="11"/>
  <c r="AB131" i="11"/>
  <c r="AB133" i="11"/>
  <c r="AB134" i="11"/>
  <c r="AA127" i="11"/>
  <c r="AA129" i="11"/>
  <c r="AA131" i="11"/>
  <c r="AA133" i="11"/>
  <c r="AA134" i="11"/>
  <c r="O127" i="11"/>
  <c r="O129" i="11"/>
  <c r="O131" i="11"/>
  <c r="O133" i="11"/>
  <c r="O134" i="11"/>
  <c r="N127" i="11"/>
  <c r="N129" i="11"/>
  <c r="N131" i="11"/>
  <c r="N133" i="11"/>
  <c r="N134" i="11"/>
  <c r="M127" i="11"/>
  <c r="M129" i="11"/>
  <c r="M131" i="11"/>
  <c r="M133" i="11"/>
  <c r="M134" i="11"/>
  <c r="L127" i="11"/>
  <c r="L129" i="11"/>
  <c r="L130" i="11" s="1"/>
  <c r="L131" i="11"/>
  <c r="L132" i="11" s="1"/>
  <c r="L133" i="11"/>
  <c r="L134" i="11"/>
  <c r="AD125" i="11"/>
  <c r="AC125" i="11"/>
  <c r="AB125" i="11"/>
  <c r="AA125" i="11"/>
  <c r="O125" i="11"/>
  <c r="N125" i="11"/>
  <c r="M125" i="11"/>
  <c r="L125" i="11"/>
  <c r="L126" i="11" s="1"/>
  <c r="X134" i="11"/>
  <c r="AD97" i="11"/>
  <c r="AD99" i="11"/>
  <c r="AD101" i="11"/>
  <c r="AD103" i="11"/>
  <c r="AD105" i="11"/>
  <c r="AD107" i="11"/>
  <c r="AD109" i="11"/>
  <c r="AD111" i="11"/>
  <c r="AD113" i="11"/>
  <c r="AD115" i="11"/>
  <c r="AD117" i="11"/>
  <c r="AD119" i="11"/>
  <c r="AD120" i="11"/>
  <c r="AC97" i="11"/>
  <c r="AC99" i="11"/>
  <c r="AC101" i="11"/>
  <c r="AC103" i="11"/>
  <c r="AC105" i="11"/>
  <c r="AC107" i="11"/>
  <c r="AC109" i="11"/>
  <c r="AC111" i="11"/>
  <c r="AC113" i="11"/>
  <c r="AC115" i="11"/>
  <c r="AC117" i="11"/>
  <c r="AC119" i="11"/>
  <c r="AC120" i="11"/>
  <c r="AB97" i="11"/>
  <c r="AB99" i="11"/>
  <c r="AB101" i="11"/>
  <c r="AB103" i="11"/>
  <c r="AB105" i="11"/>
  <c r="AB107" i="11"/>
  <c r="AB109" i="11"/>
  <c r="AB111" i="11"/>
  <c r="AB113" i="11"/>
  <c r="AB115" i="11"/>
  <c r="AB117" i="11"/>
  <c r="AB119" i="11"/>
  <c r="AB120" i="11"/>
  <c r="AA97" i="11"/>
  <c r="AA99" i="11"/>
  <c r="AA101" i="11"/>
  <c r="AA103" i="11"/>
  <c r="AA105" i="11"/>
  <c r="AA107" i="11"/>
  <c r="AA109" i="11"/>
  <c r="AA111" i="11"/>
  <c r="AA113" i="11"/>
  <c r="AA114" i="11" s="1"/>
  <c r="AA115" i="11"/>
  <c r="AA116" i="11" s="1"/>
  <c r="AA117" i="11"/>
  <c r="AA118" i="11" s="1"/>
  <c r="AA119" i="11"/>
  <c r="AA120" i="11"/>
  <c r="O97" i="11"/>
  <c r="O99" i="11"/>
  <c r="O101" i="11"/>
  <c r="O103" i="11"/>
  <c r="O105" i="11"/>
  <c r="O107" i="11"/>
  <c r="O109" i="11"/>
  <c r="O111" i="11"/>
  <c r="O113" i="11"/>
  <c r="O115" i="11"/>
  <c r="O117" i="11"/>
  <c r="O119" i="11"/>
  <c r="O120" i="11"/>
  <c r="N97" i="11"/>
  <c r="N99" i="11"/>
  <c r="N101" i="11"/>
  <c r="N103" i="11"/>
  <c r="N105" i="11"/>
  <c r="N107" i="11"/>
  <c r="N109" i="11"/>
  <c r="N111" i="11"/>
  <c r="N113" i="11"/>
  <c r="N115" i="11"/>
  <c r="N117" i="11"/>
  <c r="N119" i="11"/>
  <c r="N120" i="11"/>
  <c r="M97" i="11"/>
  <c r="M99" i="11"/>
  <c r="M101" i="11"/>
  <c r="M103" i="11"/>
  <c r="M105" i="11"/>
  <c r="M107" i="11"/>
  <c r="M109" i="11"/>
  <c r="M111" i="11"/>
  <c r="M113" i="11"/>
  <c r="M115" i="11"/>
  <c r="M117" i="11"/>
  <c r="M119" i="11"/>
  <c r="M120" i="11"/>
  <c r="L97" i="11"/>
  <c r="L98" i="11" s="1"/>
  <c r="L99" i="11"/>
  <c r="L100" i="11" s="1"/>
  <c r="L101" i="11"/>
  <c r="L102" i="11" s="1"/>
  <c r="L103" i="11"/>
  <c r="L104" i="11" s="1"/>
  <c r="L105" i="11"/>
  <c r="L106" i="11" s="1"/>
  <c r="L107" i="11"/>
  <c r="L108" i="11" s="1"/>
  <c r="L109" i="11"/>
  <c r="L110" i="11" s="1"/>
  <c r="L111" i="11"/>
  <c r="L112" i="11" s="1"/>
  <c r="L113" i="11"/>
  <c r="L114" i="11" s="1"/>
  <c r="L115" i="11"/>
  <c r="L116" i="11" s="1"/>
  <c r="L117" i="11"/>
  <c r="L118" i="11" s="1"/>
  <c r="L119" i="11"/>
  <c r="L120" i="11"/>
  <c r="AD95" i="11"/>
  <c r="AC95" i="11"/>
  <c r="AB95" i="11"/>
  <c r="AA95" i="11"/>
  <c r="AA96" i="11" s="1"/>
  <c r="O95" i="11"/>
  <c r="N95" i="11"/>
  <c r="M95" i="11"/>
  <c r="L95" i="11"/>
  <c r="L96" i="11" s="1"/>
  <c r="X120" i="11"/>
  <c r="AD77" i="11"/>
  <c r="AD79" i="11"/>
  <c r="AD81" i="11"/>
  <c r="AD83" i="11"/>
  <c r="AD85" i="11"/>
  <c r="AD87" i="11"/>
  <c r="AD89" i="11"/>
  <c r="AD90" i="11"/>
  <c r="AC77" i="11"/>
  <c r="AC79" i="11"/>
  <c r="AC81" i="11"/>
  <c r="AC83" i="11"/>
  <c r="AC85" i="11"/>
  <c r="AC87" i="11"/>
  <c r="AC89" i="11"/>
  <c r="AC90" i="11"/>
  <c r="AB77" i="11"/>
  <c r="AB79" i="11"/>
  <c r="AB81" i="11"/>
  <c r="AB83" i="11"/>
  <c r="AB85" i="11"/>
  <c r="AB87" i="11"/>
  <c r="AB89" i="11"/>
  <c r="AB90" i="11"/>
  <c r="AA77" i="11"/>
  <c r="AA79" i="11"/>
  <c r="AA81" i="11"/>
  <c r="AA83" i="11"/>
  <c r="AA85" i="11"/>
  <c r="AA87" i="11"/>
  <c r="AA89" i="11"/>
  <c r="AA90" i="11"/>
  <c r="O77" i="11"/>
  <c r="O79" i="11"/>
  <c r="O81" i="11"/>
  <c r="O83" i="11"/>
  <c r="O85" i="11"/>
  <c r="O87" i="11"/>
  <c r="O89" i="11"/>
  <c r="O90" i="11"/>
  <c r="N77" i="11"/>
  <c r="N79" i="11"/>
  <c r="N81" i="11"/>
  <c r="N83" i="11"/>
  <c r="N85" i="11"/>
  <c r="N87" i="11"/>
  <c r="N89" i="11"/>
  <c r="N90" i="11"/>
  <c r="M77" i="11"/>
  <c r="M79" i="11"/>
  <c r="M81" i="11"/>
  <c r="M83" i="11"/>
  <c r="M85" i="11"/>
  <c r="M87" i="11"/>
  <c r="M89" i="11"/>
  <c r="M90" i="11"/>
  <c r="L77" i="11"/>
  <c r="L79" i="11"/>
  <c r="L81" i="11"/>
  <c r="L83" i="11"/>
  <c r="L85" i="11"/>
  <c r="L86" i="11" s="1"/>
  <c r="L87" i="11"/>
  <c r="L88" i="11" s="1"/>
  <c r="L89" i="11"/>
  <c r="L91" i="11" s="1"/>
  <c r="L90" i="11"/>
  <c r="AD75" i="11"/>
  <c r="AC75" i="11"/>
  <c r="AB75" i="11"/>
  <c r="AA75" i="11"/>
  <c r="O75" i="11"/>
  <c r="N75" i="11"/>
  <c r="M75" i="11"/>
  <c r="L75" i="11"/>
  <c r="L76" i="11" s="1"/>
  <c r="X90" i="11"/>
  <c r="AD55" i="11"/>
  <c r="AD57" i="11"/>
  <c r="AD59" i="11"/>
  <c r="AD61" i="11"/>
  <c r="AD63" i="11"/>
  <c r="AD65" i="11"/>
  <c r="AD67" i="11"/>
  <c r="AD69" i="11"/>
  <c r="AD70" i="11"/>
  <c r="AC55" i="11"/>
  <c r="AC57" i="11"/>
  <c r="AC59" i="11"/>
  <c r="AC61" i="11"/>
  <c r="AC63" i="11"/>
  <c r="AC65" i="11"/>
  <c r="AC67" i="11"/>
  <c r="AC69" i="11"/>
  <c r="AC70" i="11"/>
  <c r="AB55" i="11"/>
  <c r="AB57" i="11"/>
  <c r="AB59" i="11"/>
  <c r="AB61" i="11"/>
  <c r="AB63" i="11"/>
  <c r="AB65" i="11"/>
  <c r="AB67" i="11"/>
  <c r="AB69" i="11"/>
  <c r="AB70" i="11"/>
  <c r="AA55" i="11"/>
  <c r="AA57" i="11"/>
  <c r="AA59" i="11"/>
  <c r="AA61" i="11"/>
  <c r="AA63" i="11"/>
  <c r="AA65" i="11"/>
  <c r="AA67" i="11"/>
  <c r="AA69" i="11"/>
  <c r="AA70" i="11"/>
  <c r="O55" i="11"/>
  <c r="O57" i="11"/>
  <c r="O59" i="11"/>
  <c r="O61" i="11"/>
  <c r="O63" i="11"/>
  <c r="O65" i="11"/>
  <c r="O67" i="11"/>
  <c r="O69" i="11"/>
  <c r="O70" i="11"/>
  <c r="N55" i="11"/>
  <c r="N57" i="11"/>
  <c r="N59" i="11"/>
  <c r="N61" i="11"/>
  <c r="N63" i="11"/>
  <c r="N65" i="11"/>
  <c r="N67" i="11"/>
  <c r="N69" i="11"/>
  <c r="N70" i="11"/>
  <c r="M55" i="11"/>
  <c r="M57" i="11"/>
  <c r="M59" i="11"/>
  <c r="M61" i="11"/>
  <c r="M63" i="11"/>
  <c r="M65" i="11"/>
  <c r="M67" i="11"/>
  <c r="M69" i="11"/>
  <c r="M70" i="11"/>
  <c r="L55" i="11"/>
  <c r="L56" i="11" s="1"/>
  <c r="L57" i="11"/>
  <c r="L58" i="11" s="1"/>
  <c r="L59" i="11"/>
  <c r="L60" i="11" s="1"/>
  <c r="L61" i="11"/>
  <c r="L62" i="11" s="1"/>
  <c r="L63" i="11"/>
  <c r="L64" i="11" s="1"/>
  <c r="L65" i="11"/>
  <c r="L66" i="11" s="1"/>
  <c r="L67" i="11"/>
  <c r="L68" i="11" s="1"/>
  <c r="L69" i="11"/>
  <c r="L70" i="11"/>
  <c r="AD53" i="11"/>
  <c r="AC53" i="11"/>
  <c r="AB53" i="11"/>
  <c r="AA53" i="11"/>
  <c r="O53" i="11"/>
  <c r="N53" i="11"/>
  <c r="M53" i="11"/>
  <c r="L53" i="11"/>
  <c r="L54" i="11" s="1"/>
  <c r="X48" i="11"/>
  <c r="X70" i="11"/>
  <c r="AD43" i="11"/>
  <c r="AD45" i="11"/>
  <c r="AD47" i="11"/>
  <c r="AD48" i="11"/>
  <c r="AC43" i="11"/>
  <c r="AC45" i="11"/>
  <c r="AC47" i="11"/>
  <c r="AC48" i="11"/>
  <c r="AB43" i="11"/>
  <c r="AB45" i="11"/>
  <c r="AB47" i="11"/>
  <c r="AB48" i="11"/>
  <c r="AA43" i="11"/>
  <c r="AA45" i="11"/>
  <c r="AA47" i="11"/>
  <c r="AA48" i="11"/>
  <c r="O43" i="11"/>
  <c r="O45" i="11"/>
  <c r="O47" i="11"/>
  <c r="O48" i="11"/>
  <c r="N43" i="11"/>
  <c r="N45" i="11"/>
  <c r="N47" i="11"/>
  <c r="N48" i="11"/>
  <c r="M43" i="11"/>
  <c r="M45" i="11"/>
  <c r="M47" i="11"/>
  <c r="M48" i="11"/>
  <c r="L43" i="11"/>
  <c r="L44" i="11" s="1"/>
  <c r="L45" i="11"/>
  <c r="L46" i="11" s="1"/>
  <c r="L47" i="11"/>
  <c r="L49" i="11" s="1"/>
  <c r="L48" i="11"/>
  <c r="AD41" i="11"/>
  <c r="AC41" i="11"/>
  <c r="AB41" i="11"/>
  <c r="AA41" i="11"/>
  <c r="O41" i="11"/>
  <c r="N41" i="11"/>
  <c r="M41" i="11"/>
  <c r="L41" i="11"/>
  <c r="L42" i="11" s="1"/>
  <c r="AD23" i="11"/>
  <c r="AD25" i="11"/>
  <c r="AD27" i="11"/>
  <c r="AD29" i="11"/>
  <c r="AD31" i="11"/>
  <c r="AD33" i="11"/>
  <c r="AD35" i="11"/>
  <c r="AD36" i="11"/>
  <c r="AC23" i="11"/>
  <c r="AC25" i="11"/>
  <c r="AC27" i="11"/>
  <c r="AC29" i="11"/>
  <c r="AC31" i="11"/>
  <c r="AC33" i="11"/>
  <c r="AC35" i="11"/>
  <c r="AC36" i="11"/>
  <c r="AB23" i="11"/>
  <c r="AB25" i="11"/>
  <c r="AB27" i="11"/>
  <c r="AB29" i="11"/>
  <c r="AB31" i="11"/>
  <c r="AB33" i="11"/>
  <c r="AB35" i="11"/>
  <c r="AB36" i="11"/>
  <c r="AA23" i="11"/>
  <c r="AA25" i="11"/>
  <c r="AA27" i="11"/>
  <c r="AA29" i="11"/>
  <c r="AA31" i="11"/>
  <c r="AA33" i="11"/>
  <c r="AA35" i="11"/>
  <c r="AA36" i="11"/>
  <c r="O23" i="11"/>
  <c r="O25" i="11"/>
  <c r="O27" i="11"/>
  <c r="O29" i="11"/>
  <c r="O31" i="11"/>
  <c r="O33" i="11"/>
  <c r="O35" i="11"/>
  <c r="O36" i="11"/>
  <c r="N23" i="11"/>
  <c r="N25" i="11"/>
  <c r="N27" i="11"/>
  <c r="N29" i="11"/>
  <c r="N31" i="11"/>
  <c r="N33" i="11"/>
  <c r="N35" i="11"/>
  <c r="N36" i="11"/>
  <c r="M23" i="11"/>
  <c r="M25" i="11"/>
  <c r="M27" i="11"/>
  <c r="M29" i="11"/>
  <c r="M31" i="11"/>
  <c r="M33" i="11"/>
  <c r="M35" i="11"/>
  <c r="M36" i="11"/>
  <c r="L23" i="11"/>
  <c r="L25" i="11"/>
  <c r="L27" i="11"/>
  <c r="L29" i="11"/>
  <c r="L31" i="11"/>
  <c r="L32" i="11" s="1"/>
  <c r="L33" i="11"/>
  <c r="L34" i="11" s="1"/>
  <c r="L35" i="11"/>
  <c r="L36" i="11"/>
  <c r="AD21" i="11"/>
  <c r="AC21" i="11"/>
  <c r="AB21" i="11"/>
  <c r="AA21" i="11"/>
  <c r="O21" i="11"/>
  <c r="N21" i="11"/>
  <c r="M21" i="11"/>
  <c r="L21" i="11"/>
  <c r="L22" i="11" s="1"/>
  <c r="X36" i="11"/>
  <c r="X6" i="11"/>
  <c r="X9" i="11"/>
  <c r="X12" i="11"/>
  <c r="X15" i="11"/>
  <c r="AD6" i="11"/>
  <c r="AD8" i="11"/>
  <c r="AD9" i="11"/>
  <c r="AD11" i="11"/>
  <c r="AD12" i="11"/>
  <c r="AD14" i="11"/>
  <c r="AD15" i="11"/>
  <c r="AC6" i="11"/>
  <c r="AC8" i="11"/>
  <c r="AC9" i="11"/>
  <c r="AC11" i="11"/>
  <c r="AC12" i="11"/>
  <c r="AC14" i="11"/>
  <c r="AC15" i="11"/>
  <c r="AB6" i="11"/>
  <c r="AB8" i="11"/>
  <c r="AB9" i="11"/>
  <c r="AB11" i="11"/>
  <c r="AB12" i="11"/>
  <c r="AB14" i="11"/>
  <c r="AB15" i="11"/>
  <c r="AA6" i="11"/>
  <c r="AA8" i="11"/>
  <c r="AA9" i="11"/>
  <c r="AA11" i="11"/>
  <c r="AA12" i="11"/>
  <c r="AA14" i="11"/>
  <c r="AA15" i="11"/>
  <c r="O6" i="11"/>
  <c r="O8" i="11"/>
  <c r="O9" i="11"/>
  <c r="O11" i="11"/>
  <c r="O12" i="11"/>
  <c r="O14" i="11"/>
  <c r="O15" i="11"/>
  <c r="N6" i="11"/>
  <c r="N8" i="11"/>
  <c r="N9" i="11"/>
  <c r="N11" i="11"/>
  <c r="N12" i="11"/>
  <c r="N14" i="11"/>
  <c r="N15" i="11"/>
  <c r="M6" i="11"/>
  <c r="M8" i="11"/>
  <c r="M9" i="11"/>
  <c r="M11" i="11"/>
  <c r="M12" i="11"/>
  <c r="M14" i="11"/>
  <c r="M15" i="11"/>
  <c r="L6" i="11"/>
  <c r="L8" i="11"/>
  <c r="L10" i="11" s="1"/>
  <c r="L9" i="11"/>
  <c r="L11" i="11"/>
  <c r="L12" i="11"/>
  <c r="L14" i="11"/>
  <c r="L15" i="11"/>
  <c r="AD5" i="11"/>
  <c r="AC5" i="11"/>
  <c r="AB5" i="11"/>
  <c r="AA5" i="11"/>
  <c r="O5" i="11"/>
  <c r="N5" i="11"/>
  <c r="M5" i="11"/>
  <c r="L5" i="11"/>
  <c r="AD162" i="10"/>
  <c r="AD160" i="10"/>
  <c r="AC162" i="10"/>
  <c r="AC160" i="10"/>
  <c r="AB162" i="10"/>
  <c r="AB160" i="10"/>
  <c r="O162" i="10"/>
  <c r="O160" i="10"/>
  <c r="N162" i="10"/>
  <c r="N160" i="10"/>
  <c r="M162" i="10"/>
  <c r="M160" i="10"/>
  <c r="AD156" i="10"/>
  <c r="AD154" i="10"/>
  <c r="AC154" i="10"/>
  <c r="AB156" i="10"/>
  <c r="AB154" i="10"/>
  <c r="O156" i="10"/>
  <c r="O154" i="10"/>
  <c r="N156" i="10"/>
  <c r="N154" i="10"/>
  <c r="M156" i="10"/>
  <c r="M154" i="10"/>
  <c r="X148" i="10"/>
  <c r="AD127" i="10"/>
  <c r="AD129" i="10"/>
  <c r="AD131" i="10"/>
  <c r="AD133" i="10"/>
  <c r="AD134" i="10"/>
  <c r="AC127" i="10"/>
  <c r="AC129" i="10"/>
  <c r="AC131" i="10"/>
  <c r="AC133" i="10"/>
  <c r="AC134" i="10"/>
  <c r="AB127" i="10"/>
  <c r="AB129" i="10"/>
  <c r="AB131" i="10"/>
  <c r="AB133" i="10"/>
  <c r="AB134" i="10"/>
  <c r="AA127" i="10"/>
  <c r="AA129" i="10"/>
  <c r="AA131" i="10"/>
  <c r="AA133" i="10"/>
  <c r="AA134" i="10"/>
  <c r="O127" i="10"/>
  <c r="O129" i="10"/>
  <c r="O131" i="10"/>
  <c r="O133" i="10"/>
  <c r="O134" i="10"/>
  <c r="N127" i="10"/>
  <c r="N129" i="10"/>
  <c r="N131" i="10"/>
  <c r="N133" i="10"/>
  <c r="N134" i="10"/>
  <c r="M127" i="10"/>
  <c r="M129" i="10"/>
  <c r="M131" i="10"/>
  <c r="M133" i="10"/>
  <c r="M134" i="10"/>
  <c r="L127" i="10"/>
  <c r="L129" i="10"/>
  <c r="L130" i="10" s="1"/>
  <c r="L131" i="10"/>
  <c r="L132" i="10" s="1"/>
  <c r="L133" i="10"/>
  <c r="L134" i="10"/>
  <c r="AD125" i="10"/>
  <c r="AC125" i="10"/>
  <c r="AB125" i="10"/>
  <c r="AA125" i="10"/>
  <c r="O125" i="10"/>
  <c r="N125" i="10"/>
  <c r="M125" i="10"/>
  <c r="L125" i="10"/>
  <c r="L126" i="10" s="1"/>
  <c r="X134" i="10"/>
  <c r="W115" i="10"/>
  <c r="Z115" i="10" s="1"/>
  <c r="X115" i="10"/>
  <c r="Y115" i="10"/>
  <c r="L98" i="10"/>
  <c r="X120" i="10"/>
  <c r="AD97" i="10"/>
  <c r="AD99" i="10"/>
  <c r="AD101" i="10"/>
  <c r="AD103" i="10"/>
  <c r="AD105" i="10"/>
  <c r="AD107" i="10"/>
  <c r="AD109" i="10"/>
  <c r="AD111" i="10"/>
  <c r="AD113" i="10"/>
  <c r="AD115" i="10"/>
  <c r="AD117" i="10"/>
  <c r="AD119" i="10"/>
  <c r="AD120" i="10"/>
  <c r="AC97" i="10"/>
  <c r="AC99" i="10"/>
  <c r="AC101" i="10"/>
  <c r="AC103" i="10"/>
  <c r="AC105" i="10"/>
  <c r="AC107" i="10"/>
  <c r="AC109" i="10"/>
  <c r="AC111" i="10"/>
  <c r="AC113" i="10"/>
  <c r="AC115" i="10"/>
  <c r="AC117" i="10"/>
  <c r="AC119" i="10"/>
  <c r="AC120" i="10"/>
  <c r="AB97" i="10"/>
  <c r="AB99" i="10"/>
  <c r="AB101" i="10"/>
  <c r="AB103" i="10"/>
  <c r="AB105" i="10"/>
  <c r="AB107" i="10"/>
  <c r="AB109" i="10"/>
  <c r="AB111" i="10"/>
  <c r="AB113" i="10"/>
  <c r="AB115" i="10"/>
  <c r="AB117" i="10"/>
  <c r="AB119" i="10"/>
  <c r="AB120" i="10"/>
  <c r="AA97" i="10"/>
  <c r="AA99" i="10"/>
  <c r="AA101" i="10"/>
  <c r="AA103" i="10"/>
  <c r="AA105" i="10"/>
  <c r="AA107" i="10"/>
  <c r="AA109" i="10"/>
  <c r="AA111" i="10"/>
  <c r="AA113" i="10"/>
  <c r="AA114" i="10" s="1"/>
  <c r="AA115" i="10"/>
  <c r="AA116" i="10" s="1"/>
  <c r="AA117" i="10"/>
  <c r="AA118" i="10" s="1"/>
  <c r="AA119" i="10"/>
  <c r="AA120" i="10"/>
  <c r="O97" i="10"/>
  <c r="O99" i="10"/>
  <c r="O101" i="10"/>
  <c r="O103" i="10"/>
  <c r="O105" i="10"/>
  <c r="O107" i="10"/>
  <c r="O109" i="10"/>
  <c r="O111" i="10"/>
  <c r="O113" i="10"/>
  <c r="O115" i="10"/>
  <c r="O117" i="10"/>
  <c r="O119" i="10"/>
  <c r="O120" i="10"/>
  <c r="N97" i="10"/>
  <c r="N99" i="10"/>
  <c r="N101" i="10"/>
  <c r="N103" i="10"/>
  <c r="N105" i="10"/>
  <c r="N107" i="10"/>
  <c r="N109" i="10"/>
  <c r="N111" i="10"/>
  <c r="N113" i="10"/>
  <c r="N115" i="10"/>
  <c r="N117" i="10"/>
  <c r="N119" i="10"/>
  <c r="N120" i="10"/>
  <c r="M97" i="10"/>
  <c r="M99" i="10"/>
  <c r="M101" i="10"/>
  <c r="M103" i="10"/>
  <c r="M105" i="10"/>
  <c r="M107" i="10"/>
  <c r="M109" i="10"/>
  <c r="M111" i="10"/>
  <c r="M113" i="10"/>
  <c r="M115" i="10"/>
  <c r="M117" i="10"/>
  <c r="M119" i="10"/>
  <c r="M120" i="10"/>
  <c r="L97" i="10"/>
  <c r="L99" i="10"/>
  <c r="L100" i="10" s="1"/>
  <c r="L101" i="10"/>
  <c r="L102" i="10" s="1"/>
  <c r="L103" i="10"/>
  <c r="L104" i="10" s="1"/>
  <c r="L105" i="10"/>
  <c r="L106" i="10" s="1"/>
  <c r="L107" i="10"/>
  <c r="L108" i="10" s="1"/>
  <c r="L109" i="10"/>
  <c r="L110" i="10" s="1"/>
  <c r="L111" i="10"/>
  <c r="L112" i="10" s="1"/>
  <c r="L113" i="10"/>
  <c r="L114" i="10" s="1"/>
  <c r="L115" i="10"/>
  <c r="L116" i="10" s="1"/>
  <c r="L117" i="10"/>
  <c r="L118" i="10" s="1"/>
  <c r="L119" i="10"/>
  <c r="L120" i="10"/>
  <c r="AD95" i="10"/>
  <c r="AC95" i="10"/>
  <c r="AB95" i="10"/>
  <c r="AA95" i="10"/>
  <c r="AA96" i="10" s="1"/>
  <c r="P97" i="10"/>
  <c r="O95" i="10"/>
  <c r="N95" i="10"/>
  <c r="M95" i="10"/>
  <c r="L95" i="10"/>
  <c r="L96" i="10" s="1"/>
  <c r="Y97" i="10"/>
  <c r="X97" i="10"/>
  <c r="W97" i="10"/>
  <c r="Z97" i="10" s="1"/>
  <c r="V97" i="10"/>
  <c r="AD77" i="10"/>
  <c r="AD79" i="10"/>
  <c r="AD81" i="10"/>
  <c r="AD83" i="10"/>
  <c r="AD85" i="10"/>
  <c r="AD87" i="10"/>
  <c r="AD89" i="10"/>
  <c r="AD90" i="10"/>
  <c r="AC77" i="10"/>
  <c r="AC79" i="10"/>
  <c r="AC81" i="10"/>
  <c r="AC83" i="10"/>
  <c r="AC85" i="10"/>
  <c r="AC87" i="10"/>
  <c r="AC89" i="10"/>
  <c r="AC90" i="10"/>
  <c r="AB77" i="10"/>
  <c r="AB79" i="10"/>
  <c r="AB81" i="10"/>
  <c r="AB83" i="10"/>
  <c r="AB85" i="10"/>
  <c r="AB87" i="10"/>
  <c r="AB89" i="10"/>
  <c r="AB90" i="10"/>
  <c r="AA77" i="10"/>
  <c r="AA79" i="10"/>
  <c r="AA81" i="10"/>
  <c r="AA83" i="10"/>
  <c r="AA85" i="10"/>
  <c r="AA87" i="10"/>
  <c r="AA89" i="10"/>
  <c r="AA90" i="10"/>
  <c r="O77" i="10"/>
  <c r="O79" i="10"/>
  <c r="O81" i="10"/>
  <c r="O83" i="10"/>
  <c r="O85" i="10"/>
  <c r="O87" i="10"/>
  <c r="O89" i="10"/>
  <c r="O90" i="10"/>
  <c r="N77" i="10"/>
  <c r="N79" i="10"/>
  <c r="N81" i="10"/>
  <c r="N83" i="10"/>
  <c r="N85" i="10"/>
  <c r="N87" i="10"/>
  <c r="N89" i="10"/>
  <c r="N90" i="10"/>
  <c r="M77" i="10"/>
  <c r="M79" i="10"/>
  <c r="M81" i="10"/>
  <c r="M83" i="10"/>
  <c r="M85" i="10"/>
  <c r="M87" i="10"/>
  <c r="M89" i="10"/>
  <c r="M90" i="10"/>
  <c r="L77" i="10"/>
  <c r="L79" i="10"/>
  <c r="L81" i="10"/>
  <c r="L83" i="10"/>
  <c r="L85" i="10"/>
  <c r="L87" i="10"/>
  <c r="L89" i="10"/>
  <c r="L90" i="10"/>
  <c r="AD75" i="10"/>
  <c r="AC75" i="10"/>
  <c r="AB75" i="10"/>
  <c r="AA75" i="10"/>
  <c r="O75" i="10"/>
  <c r="N75" i="10"/>
  <c r="M75" i="10"/>
  <c r="L75" i="10"/>
  <c r="X90" i="10"/>
  <c r="X70" i="10"/>
  <c r="AD55" i="10"/>
  <c r="AD57" i="10"/>
  <c r="AD59" i="10"/>
  <c r="AD61" i="10"/>
  <c r="AD63" i="10"/>
  <c r="AD65" i="10"/>
  <c r="AD67" i="10"/>
  <c r="AD69" i="10"/>
  <c r="AD70" i="10"/>
  <c r="AC55" i="10"/>
  <c r="AC57" i="10"/>
  <c r="AC59" i="10"/>
  <c r="AC61" i="10"/>
  <c r="AC63" i="10"/>
  <c r="AC65" i="10"/>
  <c r="AC67" i="10"/>
  <c r="AC69" i="10"/>
  <c r="AC70" i="10"/>
  <c r="AB55" i="10"/>
  <c r="AB57" i="10"/>
  <c r="AB59" i="10"/>
  <c r="AB61" i="10"/>
  <c r="AB63" i="10"/>
  <c r="AB65" i="10"/>
  <c r="AB67" i="10"/>
  <c r="AB69" i="10"/>
  <c r="AB70" i="10"/>
  <c r="AA55" i="10"/>
  <c r="AA57" i="10"/>
  <c r="AA59" i="10"/>
  <c r="AA61" i="10"/>
  <c r="AA63" i="10"/>
  <c r="AA65" i="10"/>
  <c r="AA67" i="10"/>
  <c r="AA69" i="10"/>
  <c r="AA70" i="10"/>
  <c r="O55" i="10"/>
  <c r="O57" i="10"/>
  <c r="O59" i="10"/>
  <c r="O61" i="10"/>
  <c r="O63" i="10"/>
  <c r="O65" i="10"/>
  <c r="O67" i="10"/>
  <c r="O69" i="10"/>
  <c r="O70" i="10"/>
  <c r="N55" i="10"/>
  <c r="N57" i="10"/>
  <c r="N59" i="10"/>
  <c r="N61" i="10"/>
  <c r="N63" i="10"/>
  <c r="N65" i="10"/>
  <c r="N67" i="10"/>
  <c r="N69" i="10"/>
  <c r="N70" i="10"/>
  <c r="M55" i="10"/>
  <c r="M57" i="10"/>
  <c r="M59" i="10"/>
  <c r="M61" i="10"/>
  <c r="M63" i="10"/>
  <c r="M65" i="10"/>
  <c r="M67" i="10"/>
  <c r="M69" i="10"/>
  <c r="M70" i="10"/>
  <c r="L55" i="10"/>
  <c r="L57" i="10"/>
  <c r="L58" i="10" s="1"/>
  <c r="L59" i="10"/>
  <c r="L60" i="10" s="1"/>
  <c r="L61" i="10"/>
  <c r="L62" i="10" s="1"/>
  <c r="L63" i="10"/>
  <c r="L64" i="10" s="1"/>
  <c r="L65" i="10"/>
  <c r="L66" i="10" s="1"/>
  <c r="L67" i="10"/>
  <c r="L68" i="10" s="1"/>
  <c r="L69" i="10"/>
  <c r="L56" i="10" s="1"/>
  <c r="L70" i="10"/>
  <c r="AD53" i="10"/>
  <c r="AC53" i="10"/>
  <c r="AB53" i="10"/>
  <c r="AA53" i="10"/>
  <c r="O53" i="10"/>
  <c r="N53" i="10"/>
  <c r="M53" i="10"/>
  <c r="L53" i="10"/>
  <c r="L54" i="10" s="1"/>
  <c r="P55" i="10"/>
  <c r="X48" i="10"/>
  <c r="AD43" i="10"/>
  <c r="AD45" i="10"/>
  <c r="AD47" i="10"/>
  <c r="AD48" i="10"/>
  <c r="AC43" i="10"/>
  <c r="AC45" i="10"/>
  <c r="AC47" i="10"/>
  <c r="AC48" i="10"/>
  <c r="AB43" i="10"/>
  <c r="AB45" i="10"/>
  <c r="AB47" i="10"/>
  <c r="AB48" i="10"/>
  <c r="AA43" i="10"/>
  <c r="AA45" i="10"/>
  <c r="AA47" i="10"/>
  <c r="AA48" i="10"/>
  <c r="O43" i="10"/>
  <c r="O45" i="10"/>
  <c r="O47" i="10"/>
  <c r="O48" i="10"/>
  <c r="N43" i="10"/>
  <c r="N45" i="10"/>
  <c r="N47" i="10"/>
  <c r="N48" i="10"/>
  <c r="M43" i="10"/>
  <c r="M45" i="10"/>
  <c r="M47" i="10"/>
  <c r="M48" i="10"/>
  <c r="L43" i="10"/>
  <c r="L45" i="10"/>
  <c r="L47" i="10"/>
  <c r="L48" i="10"/>
  <c r="AB41" i="10"/>
  <c r="AD41" i="10"/>
  <c r="AC41" i="10"/>
  <c r="AA41" i="10"/>
  <c r="O41" i="10"/>
  <c r="N41" i="10"/>
  <c r="M41" i="10"/>
  <c r="L41" i="10"/>
  <c r="X36" i="10"/>
  <c r="AD23" i="10"/>
  <c r="AD25" i="10"/>
  <c r="AD27" i="10"/>
  <c r="AD29" i="10"/>
  <c r="AD31" i="10"/>
  <c r="AD33" i="10"/>
  <c r="AD35" i="10"/>
  <c r="AD36" i="10"/>
  <c r="AC23" i="10"/>
  <c r="AC25" i="10"/>
  <c r="AC27" i="10"/>
  <c r="AC29" i="10"/>
  <c r="AC31" i="10"/>
  <c r="AC33" i="10"/>
  <c r="AC35" i="10"/>
  <c r="AC36" i="10"/>
  <c r="AB23" i="10"/>
  <c r="AB25" i="10"/>
  <c r="AB27" i="10"/>
  <c r="AB29" i="10"/>
  <c r="AB31" i="10"/>
  <c r="AB33" i="10"/>
  <c r="AB35" i="10"/>
  <c r="AB36" i="10"/>
  <c r="AA23" i="10"/>
  <c r="AA25" i="10"/>
  <c r="AA27" i="10"/>
  <c r="AA29" i="10"/>
  <c r="AA31" i="10"/>
  <c r="AA33" i="10"/>
  <c r="AA35" i="10"/>
  <c r="AA36" i="10"/>
  <c r="O23" i="10"/>
  <c r="O25" i="10"/>
  <c r="O27" i="10"/>
  <c r="O29" i="10"/>
  <c r="O31" i="10"/>
  <c r="O33" i="10"/>
  <c r="O35" i="10"/>
  <c r="O36" i="10"/>
  <c r="N23" i="10"/>
  <c r="N25" i="10"/>
  <c r="N27" i="10"/>
  <c r="N29" i="10"/>
  <c r="N31" i="10"/>
  <c r="N33" i="10"/>
  <c r="N35" i="10"/>
  <c r="N36" i="10"/>
  <c r="M23" i="10"/>
  <c r="M25" i="10"/>
  <c r="M27" i="10"/>
  <c r="M29" i="10"/>
  <c r="M31" i="10"/>
  <c r="M33" i="10"/>
  <c r="M35" i="10"/>
  <c r="M36" i="10"/>
  <c r="L23" i="10"/>
  <c r="L25" i="10"/>
  <c r="L27" i="10"/>
  <c r="L29" i="10"/>
  <c r="L31" i="10"/>
  <c r="L32" i="10" s="1"/>
  <c r="L33" i="10"/>
  <c r="L34" i="10" s="1"/>
  <c r="L35" i="10"/>
  <c r="L36" i="10"/>
  <c r="AD21" i="10"/>
  <c r="AC21" i="10"/>
  <c r="AB21" i="10"/>
  <c r="AA21" i="10"/>
  <c r="O21" i="10"/>
  <c r="N21" i="10"/>
  <c r="M21" i="10"/>
  <c r="L21" i="10"/>
  <c r="L22" i="10" s="1"/>
  <c r="O6" i="10"/>
  <c r="O8" i="10"/>
  <c r="O9" i="10"/>
  <c r="O11" i="10"/>
  <c r="O12" i="10"/>
  <c r="O14" i="10"/>
  <c r="O15" i="10"/>
  <c r="N6" i="10"/>
  <c r="N8" i="10"/>
  <c r="N9" i="10"/>
  <c r="N11" i="10"/>
  <c r="N12" i="10"/>
  <c r="N14" i="10"/>
  <c r="N15" i="10"/>
  <c r="X6" i="10"/>
  <c r="X8" i="10"/>
  <c r="X9" i="10"/>
  <c r="X11" i="10"/>
  <c r="X12" i="10"/>
  <c r="X14" i="10"/>
  <c r="X15" i="10"/>
  <c r="N5" i="10"/>
  <c r="M6" i="10"/>
  <c r="M8" i="10"/>
  <c r="M9" i="10"/>
  <c r="M11" i="10"/>
  <c r="M12" i="10"/>
  <c r="M14" i="10"/>
  <c r="M15" i="10"/>
  <c r="AD6" i="10"/>
  <c r="AD8" i="10"/>
  <c r="AD9" i="10"/>
  <c r="AD11" i="10"/>
  <c r="AD12" i="10"/>
  <c r="AD14" i="10"/>
  <c r="AD15" i="10"/>
  <c r="AC6" i="10"/>
  <c r="AC8" i="10"/>
  <c r="AC9" i="10"/>
  <c r="AC11" i="10"/>
  <c r="AC12" i="10"/>
  <c r="AC14" i="10"/>
  <c r="AC15" i="10"/>
  <c r="AB6" i="10"/>
  <c r="AB8" i="10"/>
  <c r="AB9" i="10"/>
  <c r="AB11" i="10"/>
  <c r="AB12" i="10"/>
  <c r="AB14" i="10"/>
  <c r="AB15" i="10"/>
  <c r="AA6" i="10"/>
  <c r="AA8" i="10"/>
  <c r="AA9" i="10"/>
  <c r="AA11" i="10"/>
  <c r="AA12" i="10"/>
  <c r="AA14" i="10"/>
  <c r="AA15" i="10"/>
  <c r="L6" i="10"/>
  <c r="L8" i="10"/>
  <c r="L10" i="10" s="1"/>
  <c r="L9" i="10"/>
  <c r="L11" i="10"/>
  <c r="L13" i="10" s="1"/>
  <c r="L12" i="10"/>
  <c r="L14" i="10"/>
  <c r="L15" i="10"/>
  <c r="AD5" i="10"/>
  <c r="AC5" i="10"/>
  <c r="AB5" i="10"/>
  <c r="AA5" i="10"/>
  <c r="O5" i="10"/>
  <c r="M5" i="10"/>
  <c r="L5" i="10"/>
  <c r="AD150" i="9"/>
  <c r="AD148" i="9"/>
  <c r="AC150" i="9"/>
  <c r="AC148" i="9"/>
  <c r="AB150" i="9"/>
  <c r="AB148" i="9"/>
  <c r="O150" i="9"/>
  <c r="O148" i="9"/>
  <c r="N150" i="9"/>
  <c r="N148" i="9"/>
  <c r="M150" i="9"/>
  <c r="M148" i="9"/>
  <c r="AD144" i="9"/>
  <c r="AD142" i="9"/>
  <c r="AC144" i="9"/>
  <c r="AC142" i="9"/>
  <c r="AB144" i="9"/>
  <c r="AB142" i="9"/>
  <c r="O144" i="9"/>
  <c r="O142" i="9"/>
  <c r="N144" i="9"/>
  <c r="N142" i="9"/>
  <c r="M144" i="9"/>
  <c r="M142" i="9"/>
  <c r="AD116" i="9"/>
  <c r="AD118" i="9"/>
  <c r="AD120" i="9"/>
  <c r="AD122" i="9"/>
  <c r="AD124" i="9"/>
  <c r="AD126" i="9"/>
  <c r="AD128" i="9"/>
  <c r="AD130" i="9"/>
  <c r="AD132" i="9"/>
  <c r="AD134" i="9"/>
  <c r="AD136" i="9"/>
  <c r="AC116" i="9"/>
  <c r="AC118" i="9"/>
  <c r="AC120" i="9"/>
  <c r="AC122" i="9"/>
  <c r="AC124" i="9"/>
  <c r="AC126" i="9"/>
  <c r="AC128" i="9"/>
  <c r="AC130" i="9"/>
  <c r="AC132" i="9"/>
  <c r="AC134" i="9"/>
  <c r="AC136" i="9"/>
  <c r="AB116" i="9"/>
  <c r="AB118" i="9"/>
  <c r="AB120" i="9"/>
  <c r="AB122" i="9"/>
  <c r="AB124" i="9"/>
  <c r="AB126" i="9"/>
  <c r="AB128" i="9"/>
  <c r="AB130" i="9"/>
  <c r="AB132" i="9"/>
  <c r="AB134" i="9"/>
  <c r="AB136" i="9"/>
  <c r="AA116" i="9"/>
  <c r="AA118" i="9"/>
  <c r="AA120" i="9"/>
  <c r="AA122" i="9"/>
  <c r="AA124" i="9"/>
  <c r="AA126" i="9"/>
  <c r="AA128" i="9"/>
  <c r="AA130" i="9"/>
  <c r="AA132" i="9"/>
  <c r="AA134" i="9"/>
  <c r="AA136" i="9"/>
  <c r="O116" i="9"/>
  <c r="O118" i="9"/>
  <c r="O120" i="9"/>
  <c r="O122" i="9"/>
  <c r="O124" i="9"/>
  <c r="O126" i="9"/>
  <c r="O128" i="9"/>
  <c r="O130" i="9"/>
  <c r="O132" i="9"/>
  <c r="O134" i="9"/>
  <c r="O136" i="9"/>
  <c r="N116" i="9"/>
  <c r="N118" i="9"/>
  <c r="N120" i="9"/>
  <c r="N122" i="9"/>
  <c r="N124" i="9"/>
  <c r="N126" i="9"/>
  <c r="N128" i="9"/>
  <c r="N130" i="9"/>
  <c r="N132" i="9"/>
  <c r="N134" i="9"/>
  <c r="N136" i="9"/>
  <c r="M116" i="9"/>
  <c r="M118" i="9"/>
  <c r="M120" i="9"/>
  <c r="M122" i="9"/>
  <c r="M124" i="9"/>
  <c r="M126" i="9"/>
  <c r="M128" i="9"/>
  <c r="M130" i="9"/>
  <c r="M132" i="9"/>
  <c r="M134" i="9"/>
  <c r="M136" i="9"/>
  <c r="L116" i="9"/>
  <c r="L118" i="9"/>
  <c r="L119" i="9" s="1"/>
  <c r="L120" i="9"/>
  <c r="L122" i="9"/>
  <c r="L124" i="9"/>
  <c r="L126" i="9"/>
  <c r="L128" i="9"/>
  <c r="L130" i="9"/>
  <c r="L132" i="9"/>
  <c r="L134" i="9"/>
  <c r="L136" i="9"/>
  <c r="AD114" i="9"/>
  <c r="AC114" i="9"/>
  <c r="AB114" i="9"/>
  <c r="AA114" i="9"/>
  <c r="O114" i="9"/>
  <c r="N114" i="9"/>
  <c r="M114" i="9"/>
  <c r="L114" i="9"/>
  <c r="AD92" i="9"/>
  <c r="AD94" i="9"/>
  <c r="AD96" i="9"/>
  <c r="AD98" i="9"/>
  <c r="AD100" i="9"/>
  <c r="AD102" i="9"/>
  <c r="AD104" i="9"/>
  <c r="AD106" i="9"/>
  <c r="AD108" i="9"/>
  <c r="AC92" i="9"/>
  <c r="AC94" i="9"/>
  <c r="AC96" i="9"/>
  <c r="AC98" i="9"/>
  <c r="AC100" i="9"/>
  <c r="AC102" i="9"/>
  <c r="AC104" i="9"/>
  <c r="AC106" i="9"/>
  <c r="AC108" i="9"/>
  <c r="AB92" i="9"/>
  <c r="AB94" i="9"/>
  <c r="AB96" i="9"/>
  <c r="AB98" i="9"/>
  <c r="AB100" i="9"/>
  <c r="AB102" i="9"/>
  <c r="AB104" i="9"/>
  <c r="AB106" i="9"/>
  <c r="AB108" i="9"/>
  <c r="AA92" i="9"/>
  <c r="AA94" i="9"/>
  <c r="AA96" i="9"/>
  <c r="AA98" i="9"/>
  <c r="AA100" i="9"/>
  <c r="AA102" i="9"/>
  <c r="AA104" i="9"/>
  <c r="AA106" i="9"/>
  <c r="AA108" i="9"/>
  <c r="O92" i="9"/>
  <c r="O94" i="9"/>
  <c r="O96" i="9"/>
  <c r="O98" i="9"/>
  <c r="O100" i="9"/>
  <c r="O102" i="9"/>
  <c r="O104" i="9"/>
  <c r="O106" i="9"/>
  <c r="O108" i="9"/>
  <c r="N92" i="9"/>
  <c r="N94" i="9"/>
  <c r="N96" i="9"/>
  <c r="N98" i="9"/>
  <c r="N100" i="9"/>
  <c r="N102" i="9"/>
  <c r="N104" i="9"/>
  <c r="N106" i="9"/>
  <c r="N108" i="9"/>
  <c r="M92" i="9"/>
  <c r="M94" i="9"/>
  <c r="M96" i="9"/>
  <c r="M98" i="9"/>
  <c r="M100" i="9"/>
  <c r="M102" i="9"/>
  <c r="M104" i="9"/>
  <c r="M106" i="9"/>
  <c r="M108" i="9"/>
  <c r="L92" i="9"/>
  <c r="L94" i="9"/>
  <c r="L96" i="9"/>
  <c r="L98" i="9"/>
  <c r="L100" i="9"/>
  <c r="L102" i="9"/>
  <c r="L104" i="9"/>
  <c r="L106" i="9"/>
  <c r="L108" i="9"/>
  <c r="AD90" i="9"/>
  <c r="AC90" i="9"/>
  <c r="AB90" i="9"/>
  <c r="AA90" i="9"/>
  <c r="O90" i="9"/>
  <c r="N90" i="9"/>
  <c r="M90" i="9"/>
  <c r="L90" i="9"/>
  <c r="AD75" i="9"/>
  <c r="AD77" i="9"/>
  <c r="AD79" i="9"/>
  <c r="AD81" i="9"/>
  <c r="AD83" i="9"/>
  <c r="AC75" i="9"/>
  <c r="AC77" i="9"/>
  <c r="AC79" i="9"/>
  <c r="AC81" i="9"/>
  <c r="AC83" i="9"/>
  <c r="AB75" i="9"/>
  <c r="AB77" i="9"/>
  <c r="AB79" i="9"/>
  <c r="AB81" i="9"/>
  <c r="AB83" i="9"/>
  <c r="AA75" i="9"/>
  <c r="AA77" i="9"/>
  <c r="AA79" i="9"/>
  <c r="AA81" i="9"/>
  <c r="AA83" i="9"/>
  <c r="O75" i="9"/>
  <c r="O77" i="9"/>
  <c r="O79" i="9"/>
  <c r="O81" i="9"/>
  <c r="O83" i="9"/>
  <c r="N75" i="9"/>
  <c r="N77" i="9"/>
  <c r="N79" i="9"/>
  <c r="N81" i="9"/>
  <c r="N83" i="9"/>
  <c r="M75" i="9"/>
  <c r="M77" i="9"/>
  <c r="M79" i="9"/>
  <c r="M81" i="9"/>
  <c r="M83" i="9"/>
  <c r="L75" i="9"/>
  <c r="L77" i="9"/>
  <c r="L79" i="9"/>
  <c r="L81" i="9"/>
  <c r="L83" i="9"/>
  <c r="AD73" i="9"/>
  <c r="AC73" i="9"/>
  <c r="AB73" i="9"/>
  <c r="AA73" i="9"/>
  <c r="O73" i="9"/>
  <c r="N73" i="9"/>
  <c r="M73" i="9"/>
  <c r="L73" i="9"/>
  <c r="AD67" i="9"/>
  <c r="AD65" i="9"/>
  <c r="AD63" i="9"/>
  <c r="AC67" i="9"/>
  <c r="AC65" i="9"/>
  <c r="AC63" i="9"/>
  <c r="AB67" i="9"/>
  <c r="AB65" i="9"/>
  <c r="AB63" i="9"/>
  <c r="AA67" i="9"/>
  <c r="AA65" i="9"/>
  <c r="AA63" i="9"/>
  <c r="O67" i="9"/>
  <c r="O65" i="9"/>
  <c r="O63" i="9"/>
  <c r="N67" i="9"/>
  <c r="N65" i="9"/>
  <c r="N63" i="9"/>
  <c r="M67" i="9"/>
  <c r="M65" i="9"/>
  <c r="M63" i="9"/>
  <c r="L67" i="9"/>
  <c r="L65" i="9"/>
  <c r="L63" i="9"/>
  <c r="AD33" i="9"/>
  <c r="AD35" i="9"/>
  <c r="AD37" i="9"/>
  <c r="AD39" i="9"/>
  <c r="AD41" i="9"/>
  <c r="AD43" i="9"/>
  <c r="AD45" i="9"/>
  <c r="AD47" i="9"/>
  <c r="AD49" i="9"/>
  <c r="AD51" i="9"/>
  <c r="AD53" i="9"/>
  <c r="AD55" i="9"/>
  <c r="AD57" i="9"/>
  <c r="AC33" i="9"/>
  <c r="AC35" i="9"/>
  <c r="AC37" i="9"/>
  <c r="AC39" i="9"/>
  <c r="AC41" i="9"/>
  <c r="AC43" i="9"/>
  <c r="AC45" i="9"/>
  <c r="AC47" i="9"/>
  <c r="AC49" i="9"/>
  <c r="AC51" i="9"/>
  <c r="AC53" i="9"/>
  <c r="AC55" i="9"/>
  <c r="AC57" i="9"/>
  <c r="AB33" i="9"/>
  <c r="AB35" i="9"/>
  <c r="AB37" i="9"/>
  <c r="AB39" i="9"/>
  <c r="AB41" i="9"/>
  <c r="AB43" i="9"/>
  <c r="AB45" i="9"/>
  <c r="AB47" i="9"/>
  <c r="AB49" i="9"/>
  <c r="AB51" i="9"/>
  <c r="AB53" i="9"/>
  <c r="AB55" i="9"/>
  <c r="AB57" i="9"/>
  <c r="AA33" i="9"/>
  <c r="AA35" i="9"/>
  <c r="AA37" i="9"/>
  <c r="AA39" i="9"/>
  <c r="AA41" i="9"/>
  <c r="AA43" i="9"/>
  <c r="AA45" i="9"/>
  <c r="AA47" i="9"/>
  <c r="AA49" i="9"/>
  <c r="AA51" i="9"/>
  <c r="AA53" i="9"/>
  <c r="AA55" i="9"/>
  <c r="AA57" i="9"/>
  <c r="O33" i="9"/>
  <c r="O35" i="9"/>
  <c r="O37" i="9"/>
  <c r="O39" i="9"/>
  <c r="O41" i="9"/>
  <c r="O43" i="9"/>
  <c r="O45" i="9"/>
  <c r="O47" i="9"/>
  <c r="O49" i="9"/>
  <c r="O51" i="9"/>
  <c r="O53" i="9"/>
  <c r="O55" i="9"/>
  <c r="O57" i="9"/>
  <c r="N33" i="9"/>
  <c r="N35" i="9"/>
  <c r="N37" i="9"/>
  <c r="N39" i="9"/>
  <c r="N41" i="9"/>
  <c r="N43" i="9"/>
  <c r="N45" i="9"/>
  <c r="N47" i="9"/>
  <c r="N49" i="9"/>
  <c r="N51" i="9"/>
  <c r="N53" i="9"/>
  <c r="N55" i="9"/>
  <c r="N57" i="9"/>
  <c r="M33" i="9"/>
  <c r="M35" i="9"/>
  <c r="M37" i="9"/>
  <c r="M39" i="9"/>
  <c r="M41" i="9"/>
  <c r="M43" i="9"/>
  <c r="M45" i="9"/>
  <c r="M47" i="9"/>
  <c r="M49" i="9"/>
  <c r="M51" i="9"/>
  <c r="M53" i="9"/>
  <c r="M55" i="9"/>
  <c r="M57" i="9"/>
  <c r="L33" i="9"/>
  <c r="L35" i="9"/>
  <c r="L37" i="9"/>
  <c r="L38" i="9" s="1"/>
  <c r="L39" i="9"/>
  <c r="L41" i="9"/>
  <c r="L43" i="9"/>
  <c r="L45" i="9"/>
  <c r="L47" i="9"/>
  <c r="L49" i="9"/>
  <c r="L51" i="9"/>
  <c r="L53" i="9"/>
  <c r="L55" i="9"/>
  <c r="L57" i="9"/>
  <c r="AD31" i="9"/>
  <c r="AC31" i="9"/>
  <c r="AB31" i="9"/>
  <c r="AA31" i="9"/>
  <c r="O31" i="9"/>
  <c r="N31" i="9"/>
  <c r="M31" i="9"/>
  <c r="L31" i="9"/>
  <c r="AD19" i="9"/>
  <c r="AD21" i="9"/>
  <c r="AD23" i="9"/>
  <c r="AD25" i="9"/>
  <c r="AC19" i="9"/>
  <c r="AC21" i="9"/>
  <c r="AC23" i="9"/>
  <c r="AC25" i="9"/>
  <c r="AB19" i="9"/>
  <c r="AB21" i="9"/>
  <c r="AB23" i="9"/>
  <c r="AB25" i="9"/>
  <c r="AA19" i="9"/>
  <c r="AA21" i="9"/>
  <c r="AA23" i="9"/>
  <c r="AA25" i="9"/>
  <c r="O19" i="9"/>
  <c r="O21" i="9"/>
  <c r="O23" i="9"/>
  <c r="O25" i="9"/>
  <c r="N19" i="9"/>
  <c r="N21" i="9"/>
  <c r="N23" i="9"/>
  <c r="N25" i="9"/>
  <c r="M19" i="9"/>
  <c r="M21" i="9"/>
  <c r="M23" i="9"/>
  <c r="M25" i="9"/>
  <c r="L19" i="9"/>
  <c r="L21" i="9"/>
  <c r="L23" i="9"/>
  <c r="L25" i="9"/>
  <c r="AD17" i="9"/>
  <c r="AC17" i="9"/>
  <c r="AB17" i="9"/>
  <c r="AA17" i="9"/>
  <c r="O17" i="9"/>
  <c r="N17" i="9"/>
  <c r="M17" i="9"/>
  <c r="L17" i="9"/>
  <c r="AD138" i="9"/>
  <c r="AC138" i="9"/>
  <c r="AB138" i="9"/>
  <c r="AE138" i="9" s="1"/>
  <c r="AA138" i="9"/>
  <c r="Y138" i="9"/>
  <c r="X138" i="9"/>
  <c r="W138" i="9"/>
  <c r="Z138" i="9" s="1"/>
  <c r="V138" i="9"/>
  <c r="O138" i="9"/>
  <c r="N138" i="9"/>
  <c r="M138" i="9"/>
  <c r="P138" i="9" s="1"/>
  <c r="L138" i="9"/>
  <c r="AD110" i="9"/>
  <c r="AC110" i="9"/>
  <c r="AB110" i="9"/>
  <c r="AE110" i="9" s="1"/>
  <c r="AA110" i="9"/>
  <c r="Y110" i="9"/>
  <c r="X110" i="9"/>
  <c r="W110" i="9"/>
  <c r="Z110" i="9" s="1"/>
  <c r="V110" i="9"/>
  <c r="O110" i="9"/>
  <c r="N110" i="9"/>
  <c r="M110" i="9"/>
  <c r="P110" i="9" s="1"/>
  <c r="L110" i="9"/>
  <c r="AD85" i="9"/>
  <c r="AC85" i="9"/>
  <c r="AB85" i="9"/>
  <c r="AE85" i="9" s="1"/>
  <c r="AA85" i="9"/>
  <c r="Y85" i="9"/>
  <c r="X85" i="9"/>
  <c r="W85" i="9"/>
  <c r="Z85" i="9" s="1"/>
  <c r="V85" i="9"/>
  <c r="O85" i="9"/>
  <c r="N85" i="9"/>
  <c r="M85" i="9"/>
  <c r="P85" i="9" s="1"/>
  <c r="L85" i="9"/>
  <c r="AD69" i="9"/>
  <c r="AC69" i="9"/>
  <c r="AB69" i="9"/>
  <c r="AE69" i="9" s="1"/>
  <c r="AA69" i="9"/>
  <c r="Y69" i="9"/>
  <c r="X69" i="9"/>
  <c r="W69" i="9"/>
  <c r="Z69" i="9" s="1"/>
  <c r="V69" i="9"/>
  <c r="O69" i="9"/>
  <c r="N69" i="9"/>
  <c r="M69" i="9"/>
  <c r="P69" i="9" s="1"/>
  <c r="L69" i="9"/>
  <c r="AD59" i="9"/>
  <c r="AC59" i="9"/>
  <c r="AB59" i="9"/>
  <c r="AE59" i="9" s="1"/>
  <c r="AA59" i="9"/>
  <c r="Y59" i="9"/>
  <c r="X59" i="9"/>
  <c r="W59" i="9"/>
  <c r="Z59" i="9" s="1"/>
  <c r="V59" i="9"/>
  <c r="O59" i="9"/>
  <c r="N59" i="9"/>
  <c r="M59" i="9"/>
  <c r="P59" i="9" s="1"/>
  <c r="L59" i="9"/>
  <c r="AD27" i="9"/>
  <c r="AC27" i="9"/>
  <c r="AB27" i="9"/>
  <c r="AE27" i="9" s="1"/>
  <c r="AA27" i="9"/>
  <c r="Y27" i="9"/>
  <c r="X27" i="9"/>
  <c r="W27" i="9"/>
  <c r="Z27" i="9" s="1"/>
  <c r="V27" i="9"/>
  <c r="O27" i="9"/>
  <c r="N27" i="9"/>
  <c r="M27" i="9"/>
  <c r="P27" i="9" s="1"/>
  <c r="L27" i="9"/>
  <c r="O13" i="9"/>
  <c r="AD7" i="9"/>
  <c r="AD9" i="9"/>
  <c r="AD11" i="9"/>
  <c r="AC7" i="9"/>
  <c r="AC9" i="9"/>
  <c r="AC11" i="9"/>
  <c r="AB7" i="9"/>
  <c r="AB9" i="9"/>
  <c r="AB11" i="9"/>
  <c r="AA7" i="9"/>
  <c r="AA9" i="9"/>
  <c r="AA11" i="9"/>
  <c r="O7" i="9"/>
  <c r="O9" i="9"/>
  <c r="O11" i="9"/>
  <c r="N7" i="9"/>
  <c r="N9" i="9"/>
  <c r="N11" i="9"/>
  <c r="M7" i="9"/>
  <c r="M9" i="9"/>
  <c r="M11" i="9"/>
  <c r="L7" i="9"/>
  <c r="L8" i="9" s="1"/>
  <c r="L9" i="9"/>
  <c r="L11" i="9"/>
  <c r="L12" i="9" s="1"/>
  <c r="AD5" i="9"/>
  <c r="AC5" i="9"/>
  <c r="AB5" i="9"/>
  <c r="AA5" i="9"/>
  <c r="O5" i="9"/>
  <c r="N5" i="9"/>
  <c r="M5" i="9"/>
  <c r="L5" i="9"/>
  <c r="L6" i="9" s="1"/>
  <c r="AC13" i="9"/>
  <c r="AD13" i="9"/>
  <c r="AB13" i="9"/>
  <c r="AA13" i="9"/>
  <c r="N13" i="9"/>
  <c r="M13" i="9"/>
  <c r="L13" i="9"/>
  <c r="X13" i="9"/>
  <c r="AD192" i="8"/>
  <c r="AD190" i="8"/>
  <c r="AC192" i="8"/>
  <c r="AC190" i="8"/>
  <c r="AB192" i="8"/>
  <c r="AB190" i="8"/>
  <c r="O192" i="8"/>
  <c r="O190" i="8"/>
  <c r="N192" i="8"/>
  <c r="N190" i="8"/>
  <c r="M192" i="8"/>
  <c r="M190" i="8"/>
  <c r="AD186" i="8"/>
  <c r="AD184" i="8"/>
  <c r="AC186" i="8"/>
  <c r="AC184" i="8"/>
  <c r="AB186" i="8"/>
  <c r="AB184" i="8"/>
  <c r="O186" i="8"/>
  <c r="O184" i="8"/>
  <c r="N186" i="8"/>
  <c r="N184" i="8"/>
  <c r="M186" i="8"/>
  <c r="M184" i="8"/>
  <c r="X178" i="8"/>
  <c r="M145" i="8"/>
  <c r="P145" i="8" s="1"/>
  <c r="N145" i="8"/>
  <c r="O145" i="8"/>
  <c r="AD141" i="8"/>
  <c r="AD143" i="8"/>
  <c r="AD145" i="8"/>
  <c r="AD147" i="8"/>
  <c r="AD149" i="8"/>
  <c r="AD151" i="8"/>
  <c r="AD153" i="8"/>
  <c r="AD155" i="8"/>
  <c r="AD157" i="8"/>
  <c r="AD159" i="8"/>
  <c r="AD161" i="8"/>
  <c r="AD163" i="8"/>
  <c r="AD164" i="8"/>
  <c r="AC141" i="8"/>
  <c r="AC143" i="8"/>
  <c r="AC145" i="8"/>
  <c r="AC147" i="8"/>
  <c r="AC149" i="8"/>
  <c r="AC151" i="8"/>
  <c r="AC153" i="8"/>
  <c r="AC155" i="8"/>
  <c r="AC157" i="8"/>
  <c r="AC159" i="8"/>
  <c r="AC161" i="8"/>
  <c r="AC163" i="8"/>
  <c r="AC164" i="8"/>
  <c r="AB141" i="8"/>
  <c r="AB143" i="8"/>
  <c r="AB145" i="8"/>
  <c r="AB147" i="8"/>
  <c r="AB149" i="8"/>
  <c r="AB151" i="8"/>
  <c r="AB153" i="8"/>
  <c r="AB155" i="8"/>
  <c r="AB157" i="8"/>
  <c r="AB159" i="8"/>
  <c r="AB161" i="8"/>
  <c r="AB163" i="8"/>
  <c r="AB164" i="8"/>
  <c r="AA141" i="8"/>
  <c r="AA143" i="8"/>
  <c r="AA145" i="8"/>
  <c r="AA147" i="8"/>
  <c r="AA149" i="8"/>
  <c r="AA151" i="8"/>
  <c r="AA153" i="8"/>
  <c r="AA155" i="8"/>
  <c r="AA157" i="8"/>
  <c r="AA158" i="8" s="1"/>
  <c r="AA159" i="8"/>
  <c r="AA160" i="8" s="1"/>
  <c r="AA161" i="8"/>
  <c r="AA162" i="8" s="1"/>
  <c r="AA163" i="8"/>
  <c r="AA164" i="8"/>
  <c r="O141" i="8"/>
  <c r="O143" i="8"/>
  <c r="O147" i="8"/>
  <c r="O149" i="8"/>
  <c r="O151" i="8"/>
  <c r="O153" i="8"/>
  <c r="O155" i="8"/>
  <c r="O157" i="8"/>
  <c r="O159" i="8"/>
  <c r="O161" i="8"/>
  <c r="O163" i="8"/>
  <c r="O164" i="8"/>
  <c r="N141" i="8"/>
  <c r="N143" i="8"/>
  <c r="N147" i="8"/>
  <c r="N149" i="8"/>
  <c r="N151" i="8"/>
  <c r="N153" i="8"/>
  <c r="N155" i="8"/>
  <c r="N157" i="8"/>
  <c r="N159" i="8"/>
  <c r="N161" i="8"/>
  <c r="N163" i="8"/>
  <c r="N164" i="8"/>
  <c r="M141" i="8"/>
  <c r="P141" i="8" s="1"/>
  <c r="M143" i="8"/>
  <c r="M147" i="8"/>
  <c r="M149" i="8"/>
  <c r="M151" i="8"/>
  <c r="M153" i="8"/>
  <c r="M155" i="8"/>
  <c r="M157" i="8"/>
  <c r="M159" i="8"/>
  <c r="M161" i="8"/>
  <c r="M163" i="8"/>
  <c r="M164" i="8"/>
  <c r="L141" i="8"/>
  <c r="L143" i="8"/>
  <c r="L145" i="8"/>
  <c r="L147" i="8"/>
  <c r="L149" i="8"/>
  <c r="L151" i="8"/>
  <c r="L153" i="8"/>
  <c r="L155" i="8"/>
  <c r="L157" i="8"/>
  <c r="L159" i="8"/>
  <c r="L161" i="8"/>
  <c r="L163" i="8"/>
  <c r="L164" i="8"/>
  <c r="X164" i="8"/>
  <c r="L139" i="8"/>
  <c r="AD139" i="8"/>
  <c r="AC139" i="8"/>
  <c r="AB139" i="8"/>
  <c r="AA139" i="8"/>
  <c r="O139" i="8"/>
  <c r="N139" i="8"/>
  <c r="M139" i="8"/>
  <c r="AD121" i="8"/>
  <c r="AD123" i="8"/>
  <c r="AD125" i="8"/>
  <c r="AD127" i="8"/>
  <c r="AD129" i="8"/>
  <c r="AD131" i="8"/>
  <c r="AD133" i="8"/>
  <c r="AD134" i="8"/>
  <c r="AC121" i="8"/>
  <c r="AC123" i="8"/>
  <c r="AC125" i="8"/>
  <c r="AC127" i="8"/>
  <c r="AC129" i="8"/>
  <c r="AC131" i="8"/>
  <c r="AC133" i="8"/>
  <c r="AC134" i="8"/>
  <c r="AB121" i="8"/>
  <c r="AB123" i="8"/>
  <c r="AB125" i="8"/>
  <c r="AB127" i="8"/>
  <c r="AB129" i="8"/>
  <c r="AB131" i="8"/>
  <c r="AB133" i="8"/>
  <c r="AB134" i="8"/>
  <c r="AA121" i="8"/>
  <c r="AA123" i="8"/>
  <c r="AA125" i="8"/>
  <c r="AA127" i="8"/>
  <c r="AA129" i="8"/>
  <c r="AA131" i="8"/>
  <c r="AA133" i="8"/>
  <c r="AA134" i="8"/>
  <c r="O121" i="8"/>
  <c r="O123" i="8"/>
  <c r="O125" i="8"/>
  <c r="O127" i="8"/>
  <c r="O129" i="8"/>
  <c r="O131" i="8"/>
  <c r="O133" i="8"/>
  <c r="O134" i="8"/>
  <c r="N121" i="8"/>
  <c r="N123" i="8"/>
  <c r="N125" i="8"/>
  <c r="N127" i="8"/>
  <c r="N129" i="8"/>
  <c r="N131" i="8"/>
  <c r="N133" i="8"/>
  <c r="N134" i="8"/>
  <c r="M121" i="8"/>
  <c r="M123" i="8"/>
  <c r="M125" i="8"/>
  <c r="M127" i="8"/>
  <c r="M129" i="8"/>
  <c r="M131" i="8"/>
  <c r="M133" i="8"/>
  <c r="M134" i="8"/>
  <c r="L121" i="8"/>
  <c r="L122" i="8" s="1"/>
  <c r="L123" i="8"/>
  <c r="L125" i="8"/>
  <c r="L127" i="8"/>
  <c r="L128" i="8" s="1"/>
  <c r="L129" i="8"/>
  <c r="L131" i="8"/>
  <c r="L132" i="8" s="1"/>
  <c r="L133" i="8"/>
  <c r="L134" i="8"/>
  <c r="AD119" i="8"/>
  <c r="AC119" i="8"/>
  <c r="AB119" i="8"/>
  <c r="AA119" i="8"/>
  <c r="O119" i="8"/>
  <c r="N119" i="8"/>
  <c r="M119" i="8"/>
  <c r="L119" i="8"/>
  <c r="L120" i="8" s="1"/>
  <c r="X134" i="8"/>
  <c r="X114" i="8"/>
  <c r="AD87" i="8"/>
  <c r="AD89" i="8"/>
  <c r="AD91" i="8"/>
  <c r="AD93" i="8"/>
  <c r="AD95" i="8"/>
  <c r="AD97" i="8"/>
  <c r="AD99" i="8"/>
  <c r="AD101" i="8"/>
  <c r="AD103" i="8"/>
  <c r="AD105" i="8"/>
  <c r="AD107" i="8"/>
  <c r="AD109" i="8"/>
  <c r="AD111" i="8"/>
  <c r="AD113" i="8"/>
  <c r="AD114" i="8"/>
  <c r="AC87" i="8"/>
  <c r="AC89" i="8"/>
  <c r="AC91" i="8"/>
  <c r="AC93" i="8"/>
  <c r="AC95" i="8"/>
  <c r="AC97" i="8"/>
  <c r="AC99" i="8"/>
  <c r="AC101" i="8"/>
  <c r="AC103" i="8"/>
  <c r="AC105" i="8"/>
  <c r="AC107" i="8"/>
  <c r="AC109" i="8"/>
  <c r="AC111" i="8"/>
  <c r="AC113" i="8"/>
  <c r="AC114" i="8"/>
  <c r="AB87" i="8"/>
  <c r="AB89" i="8"/>
  <c r="AB91" i="8"/>
  <c r="AB93" i="8"/>
  <c r="AB95" i="8"/>
  <c r="AB97" i="8"/>
  <c r="AB99" i="8"/>
  <c r="AB101" i="8"/>
  <c r="AB103" i="8"/>
  <c r="AB105" i="8"/>
  <c r="AB107" i="8"/>
  <c r="AB109" i="8"/>
  <c r="AB111" i="8"/>
  <c r="AB113" i="8"/>
  <c r="AB114" i="8"/>
  <c r="AA87" i="8"/>
  <c r="AA89" i="8"/>
  <c r="AA91" i="8"/>
  <c r="AA93" i="8"/>
  <c r="AA95" i="8"/>
  <c r="AA97" i="8"/>
  <c r="AA99" i="8"/>
  <c r="AA100" i="8" s="1"/>
  <c r="AA101" i="8"/>
  <c r="AA103" i="8"/>
  <c r="AA105" i="8"/>
  <c r="AA107" i="8"/>
  <c r="AA109" i="8"/>
  <c r="AA111" i="8"/>
  <c r="AA113" i="8"/>
  <c r="AA114" i="8"/>
  <c r="O87" i="8"/>
  <c r="O89" i="8"/>
  <c r="O91" i="8"/>
  <c r="O93" i="8"/>
  <c r="O95" i="8"/>
  <c r="O97" i="8"/>
  <c r="O99" i="8"/>
  <c r="O101" i="8"/>
  <c r="O103" i="8"/>
  <c r="O105" i="8"/>
  <c r="O107" i="8"/>
  <c r="O109" i="8"/>
  <c r="O111" i="8"/>
  <c r="O113" i="8"/>
  <c r="O114" i="8"/>
  <c r="N87" i="8"/>
  <c r="N89" i="8"/>
  <c r="N91" i="8"/>
  <c r="N93" i="8"/>
  <c r="N95" i="8"/>
  <c r="N97" i="8"/>
  <c r="N99" i="8"/>
  <c r="N101" i="8"/>
  <c r="N103" i="8"/>
  <c r="N105" i="8"/>
  <c r="N107" i="8"/>
  <c r="N109" i="8"/>
  <c r="N111" i="8"/>
  <c r="N113" i="8"/>
  <c r="N114" i="8"/>
  <c r="M87" i="8"/>
  <c r="M89" i="8"/>
  <c r="M91" i="8"/>
  <c r="M93" i="8"/>
  <c r="M95" i="8"/>
  <c r="M97" i="8"/>
  <c r="M99" i="8"/>
  <c r="M101" i="8"/>
  <c r="M103" i="8"/>
  <c r="M105" i="8"/>
  <c r="M107" i="8"/>
  <c r="M109" i="8"/>
  <c r="M111" i="8"/>
  <c r="M113" i="8"/>
  <c r="M114" i="8"/>
  <c r="L87" i="8"/>
  <c r="L89" i="8"/>
  <c r="L91" i="8"/>
  <c r="L93" i="8"/>
  <c r="L95" i="8"/>
  <c r="L97" i="8"/>
  <c r="L99" i="8"/>
  <c r="L100" i="8" s="1"/>
  <c r="L101" i="8"/>
  <c r="L103" i="8"/>
  <c r="L105" i="8"/>
  <c r="L107" i="8"/>
  <c r="L109" i="8"/>
  <c r="L111" i="8"/>
  <c r="L113" i="8"/>
  <c r="L114" i="8"/>
  <c r="AD67" i="8"/>
  <c r="AD69" i="8"/>
  <c r="AD71" i="8"/>
  <c r="AD73" i="8"/>
  <c r="AD75" i="8"/>
  <c r="AD77" i="8"/>
  <c r="AD79" i="8"/>
  <c r="AD81" i="8"/>
  <c r="AD83" i="8"/>
  <c r="AD85" i="8"/>
  <c r="AC67" i="8"/>
  <c r="AC69" i="8"/>
  <c r="AC71" i="8"/>
  <c r="AC73" i="8"/>
  <c r="AC75" i="8"/>
  <c r="AC77" i="8"/>
  <c r="AC79" i="8"/>
  <c r="AC81" i="8"/>
  <c r="AC83" i="8"/>
  <c r="AC85" i="8"/>
  <c r="AB67" i="8"/>
  <c r="AB69" i="8"/>
  <c r="AB71" i="8"/>
  <c r="AB73" i="8"/>
  <c r="AB75" i="8"/>
  <c r="AB77" i="8"/>
  <c r="AB79" i="8"/>
  <c r="AB81" i="8"/>
  <c r="AB83" i="8"/>
  <c r="AB85" i="8"/>
  <c r="AA67" i="8"/>
  <c r="AA69" i="8"/>
  <c r="AA71" i="8"/>
  <c r="AA73" i="8"/>
  <c r="AA75" i="8"/>
  <c r="AA76" i="8" s="1"/>
  <c r="AA77" i="8"/>
  <c r="AA79" i="8"/>
  <c r="AA81" i="8"/>
  <c r="AA83" i="8"/>
  <c r="AA85" i="8"/>
  <c r="O67" i="8"/>
  <c r="O69" i="8"/>
  <c r="O71" i="8"/>
  <c r="O73" i="8"/>
  <c r="O75" i="8"/>
  <c r="O77" i="8"/>
  <c r="O79" i="8"/>
  <c r="O81" i="8"/>
  <c r="O83" i="8"/>
  <c r="O85" i="8"/>
  <c r="N67" i="8"/>
  <c r="N69" i="8"/>
  <c r="N71" i="8"/>
  <c r="N73" i="8"/>
  <c r="N75" i="8"/>
  <c r="N77" i="8"/>
  <c r="N79" i="8"/>
  <c r="N81" i="8"/>
  <c r="N83" i="8"/>
  <c r="N85" i="8"/>
  <c r="M67" i="8"/>
  <c r="M69" i="8"/>
  <c r="M71" i="8"/>
  <c r="M73" i="8"/>
  <c r="M75" i="8"/>
  <c r="M77" i="8"/>
  <c r="M79" i="8"/>
  <c r="M81" i="8"/>
  <c r="M83" i="8"/>
  <c r="M85" i="8"/>
  <c r="L67" i="8"/>
  <c r="L68" i="8" s="1"/>
  <c r="L69" i="8"/>
  <c r="L71" i="8"/>
  <c r="L73" i="8"/>
  <c r="L75" i="8"/>
  <c r="L77" i="8"/>
  <c r="L79" i="8"/>
  <c r="L81" i="8"/>
  <c r="L83" i="8"/>
  <c r="L85" i="8"/>
  <c r="AD65" i="8"/>
  <c r="AC65" i="8"/>
  <c r="AB65" i="8"/>
  <c r="AA65" i="8"/>
  <c r="O65" i="8"/>
  <c r="N65" i="8"/>
  <c r="M65" i="8"/>
  <c r="L65" i="8"/>
  <c r="X60" i="8"/>
  <c r="AD55" i="8"/>
  <c r="AD57" i="8"/>
  <c r="AD59" i="8"/>
  <c r="AD60" i="8"/>
  <c r="AC55" i="8"/>
  <c r="AC57" i="8"/>
  <c r="AC59" i="8"/>
  <c r="AC60" i="8"/>
  <c r="AB55" i="8"/>
  <c r="AB57" i="8"/>
  <c r="AB59" i="8"/>
  <c r="AB60" i="8"/>
  <c r="AA55" i="8"/>
  <c r="AA57" i="8"/>
  <c r="AA59" i="8"/>
  <c r="AA60" i="8"/>
  <c r="AD53" i="8"/>
  <c r="AC53" i="8"/>
  <c r="AB53" i="8"/>
  <c r="AA53" i="8"/>
  <c r="N60" i="8"/>
  <c r="O60" i="8"/>
  <c r="O59" i="8"/>
  <c r="O57" i="8"/>
  <c r="O55" i="8"/>
  <c r="O53" i="8"/>
  <c r="N59" i="8"/>
  <c r="N57" i="8"/>
  <c r="N55" i="8"/>
  <c r="N53" i="8"/>
  <c r="M60" i="8"/>
  <c r="M59" i="8"/>
  <c r="M57" i="8"/>
  <c r="M55" i="8"/>
  <c r="M53" i="8"/>
  <c r="L60" i="8"/>
  <c r="L59" i="8"/>
  <c r="L57" i="8"/>
  <c r="L55" i="8"/>
  <c r="L53" i="8"/>
  <c r="AD43" i="8"/>
  <c r="AD45" i="8"/>
  <c r="AD47" i="8"/>
  <c r="AD48" i="8"/>
  <c r="AC43" i="8"/>
  <c r="AC45" i="8"/>
  <c r="AC47" i="8"/>
  <c r="AC48" i="8"/>
  <c r="AB43" i="8"/>
  <c r="AB45" i="8"/>
  <c r="AB47" i="8"/>
  <c r="AB48" i="8"/>
  <c r="AA43" i="8"/>
  <c r="AA45" i="8"/>
  <c r="AA47" i="8"/>
  <c r="AA48" i="8"/>
  <c r="O43" i="8"/>
  <c r="O45" i="8"/>
  <c r="O47" i="8"/>
  <c r="O48" i="8"/>
  <c r="N43" i="8"/>
  <c r="N45" i="8"/>
  <c r="N47" i="8"/>
  <c r="N48" i="8"/>
  <c r="M43" i="8"/>
  <c r="M45" i="8"/>
  <c r="M47" i="8"/>
  <c r="M48" i="8"/>
  <c r="L43" i="8"/>
  <c r="L44" i="8" s="1"/>
  <c r="L45" i="8"/>
  <c r="L47" i="8"/>
  <c r="L48" i="8"/>
  <c r="AD41" i="8"/>
  <c r="AC41" i="8"/>
  <c r="AB41" i="8"/>
  <c r="AA41" i="8"/>
  <c r="O41" i="8"/>
  <c r="N41" i="8"/>
  <c r="M41" i="8"/>
  <c r="L41" i="8"/>
  <c r="X48" i="8"/>
  <c r="AD23" i="8"/>
  <c r="AD25" i="8"/>
  <c r="AD27" i="8"/>
  <c r="AD29" i="8"/>
  <c r="AD31" i="8"/>
  <c r="AD33" i="8"/>
  <c r="AD35" i="8"/>
  <c r="AD36" i="8"/>
  <c r="AC23" i="8"/>
  <c r="AC25" i="8"/>
  <c r="AC27" i="8"/>
  <c r="AC29" i="8"/>
  <c r="AC31" i="8"/>
  <c r="AC33" i="8"/>
  <c r="AC35" i="8"/>
  <c r="AC36" i="8"/>
  <c r="AB23" i="8"/>
  <c r="AB25" i="8"/>
  <c r="AB27" i="8"/>
  <c r="AB29" i="8"/>
  <c r="AB31" i="8"/>
  <c r="AB33" i="8"/>
  <c r="AB35" i="8"/>
  <c r="AB36" i="8"/>
  <c r="AA23" i="8"/>
  <c r="AA25" i="8"/>
  <c r="AA27" i="8"/>
  <c r="AA29" i="8"/>
  <c r="AA31" i="8"/>
  <c r="AA33" i="8"/>
  <c r="AA35" i="8"/>
  <c r="AA36" i="8"/>
  <c r="O23" i="8"/>
  <c r="O25" i="8"/>
  <c r="O27" i="8"/>
  <c r="O29" i="8"/>
  <c r="O31" i="8"/>
  <c r="O33" i="8"/>
  <c r="O35" i="8"/>
  <c r="O36" i="8"/>
  <c r="N23" i="8"/>
  <c r="N25" i="8"/>
  <c r="N27" i="8"/>
  <c r="N29" i="8"/>
  <c r="N31" i="8"/>
  <c r="N33" i="8"/>
  <c r="N35" i="8"/>
  <c r="N36" i="8"/>
  <c r="M23" i="8"/>
  <c r="M25" i="8"/>
  <c r="M27" i="8"/>
  <c r="M29" i="8"/>
  <c r="M31" i="8"/>
  <c r="M33" i="8"/>
  <c r="M35" i="8"/>
  <c r="M36" i="8"/>
  <c r="L23" i="8"/>
  <c r="L24" i="8" s="1"/>
  <c r="L25" i="8"/>
  <c r="L27" i="8"/>
  <c r="L28" i="8" s="1"/>
  <c r="L29" i="8"/>
  <c r="L31" i="8"/>
  <c r="L33" i="8"/>
  <c r="L35" i="8"/>
  <c r="L36" i="8"/>
  <c r="AD21" i="8"/>
  <c r="AC21" i="8"/>
  <c r="AB21" i="8"/>
  <c r="AA21" i="8"/>
  <c r="O21" i="8"/>
  <c r="N21" i="8"/>
  <c r="M21" i="8"/>
  <c r="L21" i="8"/>
  <c r="X36" i="8"/>
  <c r="AD6" i="8"/>
  <c r="AD8" i="8"/>
  <c r="AD9" i="8"/>
  <c r="AD11" i="8"/>
  <c r="AD12" i="8"/>
  <c r="AD14" i="8"/>
  <c r="AD15" i="8"/>
  <c r="AC6" i="8"/>
  <c r="AC8" i="8"/>
  <c r="AC9" i="8"/>
  <c r="AC11" i="8"/>
  <c r="AC12" i="8"/>
  <c r="AC14" i="8"/>
  <c r="AC15" i="8"/>
  <c r="AB6" i="8"/>
  <c r="AB8" i="8"/>
  <c r="AB9" i="8"/>
  <c r="AB11" i="8"/>
  <c r="AB12" i="8"/>
  <c r="AB14" i="8"/>
  <c r="AB15" i="8"/>
  <c r="AA6" i="8"/>
  <c r="AA8" i="8"/>
  <c r="AA9" i="8"/>
  <c r="AA11" i="8"/>
  <c r="AA12" i="8"/>
  <c r="AA14" i="8"/>
  <c r="AA15" i="8"/>
  <c r="X6" i="8"/>
  <c r="X8" i="8"/>
  <c r="X9" i="8"/>
  <c r="X11" i="8"/>
  <c r="X12" i="8"/>
  <c r="X14" i="8"/>
  <c r="X15" i="8"/>
  <c r="O6" i="8"/>
  <c r="O8" i="8"/>
  <c r="O9" i="8"/>
  <c r="O11" i="8"/>
  <c r="O12" i="8"/>
  <c r="O14" i="8"/>
  <c r="O15" i="8"/>
  <c r="N6" i="8"/>
  <c r="N8" i="8"/>
  <c r="N9" i="8"/>
  <c r="N11" i="8"/>
  <c r="N12" i="8"/>
  <c r="N14" i="8"/>
  <c r="N15" i="8"/>
  <c r="M6" i="8"/>
  <c r="P6" i="8" s="1"/>
  <c r="M8" i="8"/>
  <c r="P8" i="8" s="1"/>
  <c r="M9" i="8"/>
  <c r="P9" i="8" s="1"/>
  <c r="M11" i="8"/>
  <c r="P11" i="8" s="1"/>
  <c r="M12" i="8"/>
  <c r="P12" i="8" s="1"/>
  <c r="M14" i="8"/>
  <c r="P14" i="8" s="1"/>
  <c r="M15" i="8"/>
  <c r="P15" i="8" s="1"/>
  <c r="L6" i="8"/>
  <c r="L8" i="8"/>
  <c r="L9" i="8"/>
  <c r="L11" i="8"/>
  <c r="L12" i="8"/>
  <c r="L14" i="8"/>
  <c r="L15" i="8"/>
  <c r="AD5" i="8"/>
  <c r="AC5" i="8"/>
  <c r="AB5" i="8"/>
  <c r="AA5" i="8"/>
  <c r="O5" i="8"/>
  <c r="N5" i="8"/>
  <c r="M5" i="8"/>
  <c r="L5" i="8"/>
  <c r="L7" i="8" s="1"/>
  <c r="AD192" i="7"/>
  <c r="AD190" i="7"/>
  <c r="AC192" i="7"/>
  <c r="AC190" i="7"/>
  <c r="AB192" i="7"/>
  <c r="AB190" i="7"/>
  <c r="O192" i="7"/>
  <c r="O190" i="7"/>
  <c r="N192" i="7"/>
  <c r="N190" i="7"/>
  <c r="M192" i="7"/>
  <c r="M190" i="7"/>
  <c r="AD186" i="7"/>
  <c r="AD184" i="7"/>
  <c r="AC186" i="7"/>
  <c r="AC184" i="7"/>
  <c r="AB186" i="7"/>
  <c r="AB184" i="7"/>
  <c r="Y184" i="7"/>
  <c r="X184" i="7"/>
  <c r="O184" i="7"/>
  <c r="O186" i="7"/>
  <c r="N186" i="7"/>
  <c r="M186" i="7"/>
  <c r="M184" i="7"/>
  <c r="N184" i="7"/>
  <c r="X177" i="7"/>
  <c r="X178" i="7"/>
  <c r="X163" i="7"/>
  <c r="X164" i="7"/>
  <c r="AD141" i="7"/>
  <c r="AD143" i="7"/>
  <c r="AD145" i="7"/>
  <c r="AD147" i="7"/>
  <c r="AD149" i="7"/>
  <c r="AD151" i="7"/>
  <c r="AD153" i="7"/>
  <c r="AD155" i="7"/>
  <c r="AD157" i="7"/>
  <c r="AD159" i="7"/>
  <c r="AD161" i="7"/>
  <c r="AD163" i="7"/>
  <c r="AD164" i="7"/>
  <c r="AC141" i="7"/>
  <c r="AC143" i="7"/>
  <c r="AC145" i="7"/>
  <c r="AC147" i="7"/>
  <c r="AC149" i="7"/>
  <c r="AC151" i="7"/>
  <c r="AC153" i="7"/>
  <c r="AC155" i="7"/>
  <c r="AC157" i="7"/>
  <c r="AC159" i="7"/>
  <c r="AC161" i="7"/>
  <c r="AC163" i="7"/>
  <c r="AC164" i="7"/>
  <c r="AB141" i="7"/>
  <c r="AB143" i="7"/>
  <c r="AB145" i="7"/>
  <c r="AB147" i="7"/>
  <c r="AB149" i="7"/>
  <c r="AB151" i="7"/>
  <c r="AB153" i="7"/>
  <c r="AB155" i="7"/>
  <c r="AB157" i="7"/>
  <c r="AB159" i="7"/>
  <c r="AB161" i="7"/>
  <c r="AB163" i="7"/>
  <c r="AB164" i="7"/>
  <c r="AA141" i="7"/>
  <c r="AA143" i="7"/>
  <c r="AA145" i="7"/>
  <c r="AA147" i="7"/>
  <c r="AA149" i="7"/>
  <c r="AA151" i="7"/>
  <c r="AA153" i="7"/>
  <c r="AA155" i="7"/>
  <c r="AA157" i="7"/>
  <c r="AA159" i="7"/>
  <c r="AA161" i="7"/>
  <c r="AA163" i="7"/>
  <c r="AA164" i="7"/>
  <c r="O141" i="7"/>
  <c r="O143" i="7"/>
  <c r="O145" i="7"/>
  <c r="O147" i="7"/>
  <c r="O149" i="7"/>
  <c r="O151" i="7"/>
  <c r="O153" i="7"/>
  <c r="O155" i="7"/>
  <c r="O157" i="7"/>
  <c r="O159" i="7"/>
  <c r="O161" i="7"/>
  <c r="O163" i="7"/>
  <c r="O164" i="7"/>
  <c r="N141" i="7"/>
  <c r="N143" i="7"/>
  <c r="N145" i="7"/>
  <c r="N147" i="7"/>
  <c r="N149" i="7"/>
  <c r="N151" i="7"/>
  <c r="N153" i="7"/>
  <c r="N155" i="7"/>
  <c r="N157" i="7"/>
  <c r="N159" i="7"/>
  <c r="N161" i="7"/>
  <c r="N163" i="7"/>
  <c r="N164" i="7"/>
  <c r="M141" i="7"/>
  <c r="M143" i="7"/>
  <c r="M145" i="7"/>
  <c r="M147" i="7"/>
  <c r="M149" i="7"/>
  <c r="M151" i="7"/>
  <c r="M153" i="7"/>
  <c r="M155" i="7"/>
  <c r="M157" i="7"/>
  <c r="M159" i="7"/>
  <c r="M161" i="7"/>
  <c r="M163" i="7"/>
  <c r="M164" i="7"/>
  <c r="L141" i="7"/>
  <c r="L142" i="7" s="1"/>
  <c r="L143" i="7"/>
  <c r="L144" i="7" s="1"/>
  <c r="L145" i="7"/>
  <c r="L146" i="7" s="1"/>
  <c r="L147" i="7"/>
  <c r="L148" i="7" s="1"/>
  <c r="L149" i="7"/>
  <c r="L150" i="7" s="1"/>
  <c r="L151" i="7"/>
  <c r="L152" i="7" s="1"/>
  <c r="L153" i="7"/>
  <c r="L154" i="7" s="1"/>
  <c r="L155" i="7"/>
  <c r="L156" i="7" s="1"/>
  <c r="L157" i="7"/>
  <c r="L158" i="7" s="1"/>
  <c r="L159" i="7"/>
  <c r="L160" i="7" s="1"/>
  <c r="L161" i="7"/>
  <c r="L162" i="7" s="1"/>
  <c r="L163" i="7"/>
  <c r="L164" i="7"/>
  <c r="AD139" i="7"/>
  <c r="AC139" i="7"/>
  <c r="AB139" i="7"/>
  <c r="AA139" i="7"/>
  <c r="O139" i="7"/>
  <c r="N139" i="7"/>
  <c r="M139" i="7"/>
  <c r="L139" i="7"/>
  <c r="L140" i="7" s="1"/>
  <c r="AD121" i="7"/>
  <c r="AD123" i="7"/>
  <c r="AD125" i="7"/>
  <c r="AD127" i="7"/>
  <c r="AD129" i="7"/>
  <c r="AD131" i="7"/>
  <c r="AD133" i="7"/>
  <c r="AD134" i="7"/>
  <c r="AC121" i="7"/>
  <c r="AC123" i="7"/>
  <c r="AC125" i="7"/>
  <c r="AC127" i="7"/>
  <c r="AC129" i="7"/>
  <c r="AC131" i="7"/>
  <c r="AC133" i="7"/>
  <c r="AC134" i="7"/>
  <c r="AB121" i="7"/>
  <c r="AB123" i="7"/>
  <c r="AB125" i="7"/>
  <c r="AB127" i="7"/>
  <c r="AB129" i="7"/>
  <c r="AB131" i="7"/>
  <c r="AB133" i="7"/>
  <c r="AB134" i="7"/>
  <c r="AA121" i="7"/>
  <c r="AA123" i="7"/>
  <c r="AA125" i="7"/>
  <c r="AA127" i="7"/>
  <c r="AA129" i="7"/>
  <c r="AA131" i="7"/>
  <c r="AA133" i="7"/>
  <c r="AA134" i="7"/>
  <c r="AD119" i="7"/>
  <c r="AC119" i="7"/>
  <c r="AB119" i="7"/>
  <c r="AA119" i="7"/>
  <c r="O121" i="7"/>
  <c r="O123" i="7"/>
  <c r="O125" i="7"/>
  <c r="O127" i="7"/>
  <c r="O129" i="7"/>
  <c r="O131" i="7"/>
  <c r="O133" i="7"/>
  <c r="O134" i="7"/>
  <c r="N121" i="7"/>
  <c r="N123" i="7"/>
  <c r="N125" i="7"/>
  <c r="N127" i="7"/>
  <c r="N129" i="7"/>
  <c r="N131" i="7"/>
  <c r="N133" i="7"/>
  <c r="N134" i="7"/>
  <c r="M121" i="7"/>
  <c r="M123" i="7"/>
  <c r="M125" i="7"/>
  <c r="M127" i="7"/>
  <c r="M129" i="7"/>
  <c r="M131" i="7"/>
  <c r="M133" i="7"/>
  <c r="M134" i="7"/>
  <c r="L121" i="7"/>
  <c r="L123" i="7"/>
  <c r="L125" i="7"/>
  <c r="L127" i="7"/>
  <c r="L129" i="7"/>
  <c r="L131" i="7"/>
  <c r="L133" i="7"/>
  <c r="L134" i="7"/>
  <c r="O119" i="7"/>
  <c r="N119" i="7"/>
  <c r="M119" i="7"/>
  <c r="L119" i="7"/>
  <c r="X133" i="7"/>
  <c r="X134" i="7"/>
  <c r="X113" i="7"/>
  <c r="X114" i="7"/>
  <c r="AB109" i="7"/>
  <c r="AC109" i="7"/>
  <c r="AD109" i="7"/>
  <c r="W107" i="7"/>
  <c r="Z107" i="7" s="1"/>
  <c r="X107" i="7"/>
  <c r="Y107" i="7"/>
  <c r="AD93" i="7"/>
  <c r="AD95" i="7"/>
  <c r="AD97" i="7"/>
  <c r="AD99" i="7"/>
  <c r="AD101" i="7"/>
  <c r="AD103" i="7"/>
  <c r="AD105" i="7"/>
  <c r="AD107" i="7"/>
  <c r="AD111" i="7"/>
  <c r="AD113" i="7"/>
  <c r="AD114" i="7"/>
  <c r="AC93" i="7"/>
  <c r="AC95" i="7"/>
  <c r="AC97" i="7"/>
  <c r="AC99" i="7"/>
  <c r="AC101" i="7"/>
  <c r="AC103" i="7"/>
  <c r="AC105" i="7"/>
  <c r="AC107" i="7"/>
  <c r="AC111" i="7"/>
  <c r="AC113" i="7"/>
  <c r="AC114" i="7"/>
  <c r="AB93" i="7"/>
  <c r="AB95" i="7"/>
  <c r="AB97" i="7"/>
  <c r="AB99" i="7"/>
  <c r="AB101" i="7"/>
  <c r="AB103" i="7"/>
  <c r="AB105" i="7"/>
  <c r="AB107" i="7"/>
  <c r="AB111" i="7"/>
  <c r="AB113" i="7"/>
  <c r="AB114" i="7"/>
  <c r="AA93" i="7"/>
  <c r="AA95" i="7"/>
  <c r="AA97" i="7"/>
  <c r="AA99" i="7"/>
  <c r="AA101" i="7"/>
  <c r="AA103" i="7"/>
  <c r="AA105" i="7"/>
  <c r="AA107" i="7"/>
  <c r="AA109" i="7"/>
  <c r="AA111" i="7"/>
  <c r="AA113" i="7"/>
  <c r="AA114" i="7"/>
  <c r="O93" i="7"/>
  <c r="O95" i="7"/>
  <c r="O97" i="7"/>
  <c r="O99" i="7"/>
  <c r="O101" i="7"/>
  <c r="O103" i="7"/>
  <c r="O105" i="7"/>
  <c r="O107" i="7"/>
  <c r="O109" i="7"/>
  <c r="O111" i="7"/>
  <c r="O113" i="7"/>
  <c r="O114" i="7"/>
  <c r="N93" i="7"/>
  <c r="N95" i="7"/>
  <c r="N97" i="7"/>
  <c r="N99" i="7"/>
  <c r="N101" i="7"/>
  <c r="N103" i="7"/>
  <c r="N105" i="7"/>
  <c r="N107" i="7"/>
  <c r="N109" i="7"/>
  <c r="N111" i="7"/>
  <c r="N113" i="7"/>
  <c r="N114" i="7"/>
  <c r="M93" i="7"/>
  <c r="M95" i="7"/>
  <c r="M97" i="7"/>
  <c r="M99" i="7"/>
  <c r="M101" i="7"/>
  <c r="M103" i="7"/>
  <c r="M105" i="7"/>
  <c r="M107" i="7"/>
  <c r="M109" i="7"/>
  <c r="M111" i="7"/>
  <c r="M113" i="7"/>
  <c r="M114" i="7"/>
  <c r="L93" i="7"/>
  <c r="L95" i="7"/>
  <c r="L97" i="7"/>
  <c r="L99" i="7"/>
  <c r="L101" i="7"/>
  <c r="L103" i="7"/>
  <c r="L105" i="7"/>
  <c r="L106" i="7" s="1"/>
  <c r="L107" i="7"/>
  <c r="L109" i="7"/>
  <c r="L111" i="7"/>
  <c r="L113" i="7"/>
  <c r="L114" i="7"/>
  <c r="AD67" i="7"/>
  <c r="AD69" i="7"/>
  <c r="AD71" i="7"/>
  <c r="AD73" i="7"/>
  <c r="AD75" i="7"/>
  <c r="AD77" i="7"/>
  <c r="AD79" i="7"/>
  <c r="AD81" i="7"/>
  <c r="AD83" i="7"/>
  <c r="AD85" i="7"/>
  <c r="AD87" i="7"/>
  <c r="AD89" i="7"/>
  <c r="AD91" i="7"/>
  <c r="AC67" i="7"/>
  <c r="AC69" i="7"/>
  <c r="AC71" i="7"/>
  <c r="AC73" i="7"/>
  <c r="AC75" i="7"/>
  <c r="AC77" i="7"/>
  <c r="AC79" i="7"/>
  <c r="AC81" i="7"/>
  <c r="AC83" i="7"/>
  <c r="AC85" i="7"/>
  <c r="AC87" i="7"/>
  <c r="AC89" i="7"/>
  <c r="AC91" i="7"/>
  <c r="AB67" i="7"/>
  <c r="AE67" i="7" s="1"/>
  <c r="AB69" i="7"/>
  <c r="AB71" i="7"/>
  <c r="AB73" i="7"/>
  <c r="AB75" i="7"/>
  <c r="AB77" i="7"/>
  <c r="AB79" i="7"/>
  <c r="AB81" i="7"/>
  <c r="AB83" i="7"/>
  <c r="AB85" i="7"/>
  <c r="AB87" i="7"/>
  <c r="AB89" i="7"/>
  <c r="AB91" i="7"/>
  <c r="AA67" i="7"/>
  <c r="AA69" i="7"/>
  <c r="AA71" i="7"/>
  <c r="AA73" i="7"/>
  <c r="AA75" i="7"/>
  <c r="AA77" i="7"/>
  <c r="AA79" i="7"/>
  <c r="AA81" i="7"/>
  <c r="AA83" i="7"/>
  <c r="AA85" i="7"/>
  <c r="AA87" i="7"/>
  <c r="AA89" i="7"/>
  <c r="AA91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N67" i="7"/>
  <c r="N69" i="7"/>
  <c r="N71" i="7"/>
  <c r="N73" i="7"/>
  <c r="N75" i="7"/>
  <c r="N77" i="7"/>
  <c r="N79" i="7"/>
  <c r="N81" i="7"/>
  <c r="N83" i="7"/>
  <c r="N85" i="7"/>
  <c r="N87" i="7"/>
  <c r="N89" i="7"/>
  <c r="N91" i="7"/>
  <c r="M67" i="7"/>
  <c r="M69" i="7"/>
  <c r="M71" i="7"/>
  <c r="M73" i="7"/>
  <c r="M75" i="7"/>
  <c r="M77" i="7"/>
  <c r="M79" i="7"/>
  <c r="M81" i="7"/>
  <c r="M83" i="7"/>
  <c r="M85" i="7"/>
  <c r="M87" i="7"/>
  <c r="M89" i="7"/>
  <c r="M91" i="7"/>
  <c r="L67" i="7"/>
  <c r="L69" i="7"/>
  <c r="L71" i="7"/>
  <c r="L73" i="7"/>
  <c r="L74" i="7" s="1"/>
  <c r="L75" i="7"/>
  <c r="L77" i="7"/>
  <c r="L79" i="7"/>
  <c r="L81" i="7"/>
  <c r="L83" i="7"/>
  <c r="L85" i="7"/>
  <c r="L87" i="7"/>
  <c r="L89" i="7"/>
  <c r="L91" i="7"/>
  <c r="AD65" i="7"/>
  <c r="AC65" i="7"/>
  <c r="AB65" i="7"/>
  <c r="AA65" i="7"/>
  <c r="O65" i="7"/>
  <c r="N65" i="7"/>
  <c r="M65" i="7"/>
  <c r="L65" i="7"/>
  <c r="X67" i="7"/>
  <c r="X59" i="7"/>
  <c r="X60" i="7"/>
  <c r="AD55" i="7"/>
  <c r="AD57" i="7"/>
  <c r="AD59" i="7"/>
  <c r="AD60" i="7"/>
  <c r="AC55" i="7"/>
  <c r="AC57" i="7"/>
  <c r="AC59" i="7"/>
  <c r="AC60" i="7"/>
  <c r="AB55" i="7"/>
  <c r="AB57" i="7"/>
  <c r="AB59" i="7"/>
  <c r="AB60" i="7"/>
  <c r="AA55" i="7"/>
  <c r="AA57" i="7"/>
  <c r="AA59" i="7"/>
  <c r="AA60" i="7"/>
  <c r="O55" i="7"/>
  <c r="O57" i="7"/>
  <c r="O59" i="7"/>
  <c r="O60" i="7"/>
  <c r="N55" i="7"/>
  <c r="N57" i="7"/>
  <c r="N59" i="7"/>
  <c r="N60" i="7"/>
  <c r="M55" i="7"/>
  <c r="M57" i="7"/>
  <c r="M59" i="7"/>
  <c r="M60" i="7"/>
  <c r="L55" i="7"/>
  <c r="L57" i="7"/>
  <c r="L59" i="7"/>
  <c r="L60" i="7"/>
  <c r="AD53" i="7"/>
  <c r="AC53" i="7"/>
  <c r="AB53" i="7"/>
  <c r="AA53" i="7"/>
  <c r="O53" i="7"/>
  <c r="N53" i="7"/>
  <c r="M53" i="7"/>
  <c r="L53" i="7"/>
  <c r="AD43" i="7"/>
  <c r="AD45" i="7"/>
  <c r="AD47" i="7"/>
  <c r="AD48" i="7"/>
  <c r="AC43" i="7"/>
  <c r="AC45" i="7"/>
  <c r="AC47" i="7"/>
  <c r="AC48" i="7"/>
  <c r="AB43" i="7"/>
  <c r="AB45" i="7"/>
  <c r="AB47" i="7"/>
  <c r="AB48" i="7"/>
  <c r="AA43" i="7"/>
  <c r="AA45" i="7"/>
  <c r="AA47" i="7"/>
  <c r="AA48" i="7"/>
  <c r="X43" i="7"/>
  <c r="X45" i="7"/>
  <c r="X47" i="7"/>
  <c r="X48" i="7"/>
  <c r="O43" i="7"/>
  <c r="O45" i="7"/>
  <c r="O47" i="7"/>
  <c r="O48" i="7"/>
  <c r="N43" i="7"/>
  <c r="N45" i="7"/>
  <c r="N47" i="7"/>
  <c r="N48" i="7"/>
  <c r="M43" i="7"/>
  <c r="M45" i="7"/>
  <c r="M47" i="7"/>
  <c r="M48" i="7"/>
  <c r="L43" i="7"/>
  <c r="L45" i="7"/>
  <c r="L47" i="7"/>
  <c r="L48" i="7"/>
  <c r="AD41" i="7"/>
  <c r="AC41" i="7"/>
  <c r="AB41" i="7"/>
  <c r="AA41" i="7"/>
  <c r="X41" i="7"/>
  <c r="N41" i="7"/>
  <c r="O41" i="7"/>
  <c r="M41" i="7"/>
  <c r="L41" i="7"/>
  <c r="AD23" i="7"/>
  <c r="AD25" i="7"/>
  <c r="AD27" i="7"/>
  <c r="AD29" i="7"/>
  <c r="AD31" i="7"/>
  <c r="AD33" i="7"/>
  <c r="AD35" i="7"/>
  <c r="AD36" i="7"/>
  <c r="AC23" i="7"/>
  <c r="AC25" i="7"/>
  <c r="AC27" i="7"/>
  <c r="AC29" i="7"/>
  <c r="AC31" i="7"/>
  <c r="AC33" i="7"/>
  <c r="AC35" i="7"/>
  <c r="AC36" i="7"/>
  <c r="AB23" i="7"/>
  <c r="AB25" i="7"/>
  <c r="AB27" i="7"/>
  <c r="AB29" i="7"/>
  <c r="AB31" i="7"/>
  <c r="AB33" i="7"/>
  <c r="AB35" i="7"/>
  <c r="AB36" i="7"/>
  <c r="AA23" i="7"/>
  <c r="AA25" i="7"/>
  <c r="AA27" i="7"/>
  <c r="AA29" i="7"/>
  <c r="AA31" i="7"/>
  <c r="AA33" i="7"/>
  <c r="AA35" i="7"/>
  <c r="AA36" i="7"/>
  <c r="X23" i="7"/>
  <c r="X25" i="7"/>
  <c r="X27" i="7"/>
  <c r="X29" i="7"/>
  <c r="X31" i="7"/>
  <c r="X33" i="7"/>
  <c r="X35" i="7"/>
  <c r="X36" i="7"/>
  <c r="O23" i="7"/>
  <c r="O25" i="7"/>
  <c r="O27" i="7"/>
  <c r="O29" i="7"/>
  <c r="O31" i="7"/>
  <c r="O33" i="7"/>
  <c r="O35" i="7"/>
  <c r="O36" i="7"/>
  <c r="N23" i="7"/>
  <c r="N25" i="7"/>
  <c r="N27" i="7"/>
  <c r="N29" i="7"/>
  <c r="N31" i="7"/>
  <c r="N33" i="7"/>
  <c r="N35" i="7"/>
  <c r="N36" i="7"/>
  <c r="M23" i="7"/>
  <c r="M25" i="7"/>
  <c r="M27" i="7"/>
  <c r="M29" i="7"/>
  <c r="M31" i="7"/>
  <c r="M33" i="7"/>
  <c r="M35" i="7"/>
  <c r="M36" i="7"/>
  <c r="M21" i="7"/>
  <c r="L23" i="7"/>
  <c r="L24" i="7" s="1"/>
  <c r="L25" i="7"/>
  <c r="L26" i="7" s="1"/>
  <c r="L27" i="7"/>
  <c r="L28" i="7" s="1"/>
  <c r="L29" i="7"/>
  <c r="L30" i="7" s="1"/>
  <c r="L31" i="7"/>
  <c r="L32" i="7" s="1"/>
  <c r="L33" i="7"/>
  <c r="L34" i="7" s="1"/>
  <c r="L35" i="7"/>
  <c r="L36" i="7"/>
  <c r="AC21" i="7"/>
  <c r="AD21" i="7"/>
  <c r="AB21" i="7"/>
  <c r="AA21" i="7"/>
  <c r="X21" i="7"/>
  <c r="O21" i="7"/>
  <c r="N21" i="7"/>
  <c r="L21" i="7"/>
  <c r="L22" i="7" s="1"/>
  <c r="AD6" i="7"/>
  <c r="AD8" i="7"/>
  <c r="AD9" i="7"/>
  <c r="AD11" i="7"/>
  <c r="AD12" i="7"/>
  <c r="AD14" i="7"/>
  <c r="AD15" i="7"/>
  <c r="AC6" i="7"/>
  <c r="AC8" i="7"/>
  <c r="AC9" i="7"/>
  <c r="AC11" i="7"/>
  <c r="AC12" i="7"/>
  <c r="AC14" i="7"/>
  <c r="AC15" i="7"/>
  <c r="AB6" i="7"/>
  <c r="AE6" i="7" s="1"/>
  <c r="AB8" i="7"/>
  <c r="AB9" i="7"/>
  <c r="AB11" i="7"/>
  <c r="AB12" i="7"/>
  <c r="AB14" i="7"/>
  <c r="AB15" i="7"/>
  <c r="AA6" i="7"/>
  <c r="AA8" i="7"/>
  <c r="AA9" i="7"/>
  <c r="AA11" i="7"/>
  <c r="AA12" i="7"/>
  <c r="AA14" i="7"/>
  <c r="AA15" i="7"/>
  <c r="X6" i="7"/>
  <c r="X8" i="7"/>
  <c r="X9" i="7"/>
  <c r="X11" i="7"/>
  <c r="X12" i="7"/>
  <c r="X14" i="7"/>
  <c r="X15" i="7"/>
  <c r="O6" i="7"/>
  <c r="O8" i="7"/>
  <c r="O9" i="7"/>
  <c r="O11" i="7"/>
  <c r="O12" i="7"/>
  <c r="O14" i="7"/>
  <c r="O15" i="7"/>
  <c r="N6" i="7"/>
  <c r="N8" i="7"/>
  <c r="N9" i="7"/>
  <c r="N11" i="7"/>
  <c r="N12" i="7"/>
  <c r="N14" i="7"/>
  <c r="N15" i="7"/>
  <c r="M6" i="7"/>
  <c r="P6" i="7" s="1"/>
  <c r="M8" i="7"/>
  <c r="M9" i="7"/>
  <c r="M11" i="7"/>
  <c r="M12" i="7"/>
  <c r="M14" i="7"/>
  <c r="M15" i="7"/>
  <c r="L6" i="7"/>
  <c r="L8" i="7"/>
  <c r="L10" i="7" s="1"/>
  <c r="L9" i="7"/>
  <c r="L11" i="7"/>
  <c r="L12" i="7"/>
  <c r="L14" i="7"/>
  <c r="L15" i="7"/>
  <c r="AC5" i="7"/>
  <c r="X5" i="7"/>
  <c r="N5" i="7"/>
  <c r="AD5" i="7"/>
  <c r="AB5" i="7"/>
  <c r="AA5" i="7"/>
  <c r="O5" i="7"/>
  <c r="M5" i="7"/>
  <c r="L5" i="7"/>
  <c r="AD192" i="6"/>
  <c r="AD190" i="6"/>
  <c r="AC192" i="6"/>
  <c r="AC190" i="6"/>
  <c r="AB192" i="6"/>
  <c r="AB190" i="6"/>
  <c r="O192" i="6"/>
  <c r="O190" i="6"/>
  <c r="N192" i="6"/>
  <c r="N190" i="6"/>
  <c r="M192" i="6"/>
  <c r="M190" i="6"/>
  <c r="AB186" i="6"/>
  <c r="AC186" i="6"/>
  <c r="AD186" i="6"/>
  <c r="AD184" i="6"/>
  <c r="AC184" i="6"/>
  <c r="AB184" i="6"/>
  <c r="O186" i="6"/>
  <c r="N186" i="6"/>
  <c r="M186" i="6"/>
  <c r="O184" i="6"/>
  <c r="N184" i="6"/>
  <c r="M184" i="6"/>
  <c r="X178" i="6"/>
  <c r="X177" i="6"/>
  <c r="AD161" i="6"/>
  <c r="AD163" i="6"/>
  <c r="AD164" i="6"/>
  <c r="AC161" i="6"/>
  <c r="AC163" i="6"/>
  <c r="AC164" i="6"/>
  <c r="AB161" i="6"/>
  <c r="AB163" i="6"/>
  <c r="AB164" i="6"/>
  <c r="AA161" i="6"/>
  <c r="AA163" i="6"/>
  <c r="AA164" i="6"/>
  <c r="X157" i="6"/>
  <c r="X159" i="6"/>
  <c r="X161" i="6"/>
  <c r="X163" i="6"/>
  <c r="X164" i="6"/>
  <c r="O161" i="6"/>
  <c r="O163" i="6"/>
  <c r="O164" i="6"/>
  <c r="N161" i="6"/>
  <c r="N163" i="6"/>
  <c r="N164" i="6"/>
  <c r="M161" i="6"/>
  <c r="M163" i="6"/>
  <c r="M164" i="6"/>
  <c r="L161" i="6"/>
  <c r="L162" i="6" s="1"/>
  <c r="L163" i="6"/>
  <c r="L164" i="6"/>
  <c r="AD141" i="6"/>
  <c r="AD143" i="6"/>
  <c r="AD145" i="6"/>
  <c r="AD147" i="6"/>
  <c r="AD149" i="6"/>
  <c r="AD151" i="6"/>
  <c r="AD153" i="6"/>
  <c r="AD155" i="6"/>
  <c r="AD157" i="6"/>
  <c r="AD159" i="6"/>
  <c r="AC141" i="6"/>
  <c r="AC143" i="6"/>
  <c r="AC145" i="6"/>
  <c r="AC147" i="6"/>
  <c r="AC149" i="6"/>
  <c r="AC151" i="6"/>
  <c r="AC153" i="6"/>
  <c r="AC155" i="6"/>
  <c r="AC157" i="6"/>
  <c r="AC159" i="6"/>
  <c r="AB141" i="6"/>
  <c r="AB143" i="6"/>
  <c r="AB145" i="6"/>
  <c r="AB147" i="6"/>
  <c r="AB149" i="6"/>
  <c r="AB151" i="6"/>
  <c r="AB153" i="6"/>
  <c r="AB155" i="6"/>
  <c r="AB157" i="6"/>
  <c r="AB159" i="6"/>
  <c r="AA141" i="6"/>
  <c r="AA143" i="6"/>
  <c r="AA145" i="6"/>
  <c r="AA146" i="6" s="1"/>
  <c r="AA147" i="6"/>
  <c r="AA149" i="6"/>
  <c r="AA150" i="6" s="1"/>
  <c r="AA151" i="6"/>
  <c r="AA152" i="6" s="1"/>
  <c r="AA153" i="6"/>
  <c r="AA155" i="6"/>
  <c r="AA157" i="6"/>
  <c r="AA158" i="6" s="1"/>
  <c r="AA159" i="6"/>
  <c r="X141" i="6"/>
  <c r="X143" i="6"/>
  <c r="X145" i="6"/>
  <c r="X147" i="6"/>
  <c r="X149" i="6"/>
  <c r="X151" i="6"/>
  <c r="X153" i="6"/>
  <c r="X155" i="6"/>
  <c r="O141" i="6"/>
  <c r="O143" i="6"/>
  <c r="O145" i="6"/>
  <c r="O147" i="6"/>
  <c r="O149" i="6"/>
  <c r="O151" i="6"/>
  <c r="O153" i="6"/>
  <c r="O155" i="6"/>
  <c r="O157" i="6"/>
  <c r="O159" i="6"/>
  <c r="O139" i="6"/>
  <c r="N141" i="6"/>
  <c r="N143" i="6"/>
  <c r="N145" i="6"/>
  <c r="N147" i="6"/>
  <c r="N149" i="6"/>
  <c r="N151" i="6"/>
  <c r="N153" i="6"/>
  <c r="N155" i="6"/>
  <c r="N157" i="6"/>
  <c r="N159" i="6"/>
  <c r="M141" i="6"/>
  <c r="M143" i="6"/>
  <c r="M145" i="6"/>
  <c r="M147" i="6"/>
  <c r="M149" i="6"/>
  <c r="M151" i="6"/>
  <c r="M153" i="6"/>
  <c r="M155" i="6"/>
  <c r="M157" i="6"/>
  <c r="M159" i="6"/>
  <c r="L141" i="6"/>
  <c r="L142" i="6" s="1"/>
  <c r="L143" i="6"/>
  <c r="L144" i="6" s="1"/>
  <c r="L145" i="6"/>
  <c r="L146" i="6" s="1"/>
  <c r="L147" i="6"/>
  <c r="L148" i="6" s="1"/>
  <c r="L149" i="6"/>
  <c r="L150" i="6" s="1"/>
  <c r="L151" i="6"/>
  <c r="L152" i="6" s="1"/>
  <c r="L153" i="6"/>
  <c r="L154" i="6" s="1"/>
  <c r="L155" i="6"/>
  <c r="L156" i="6" s="1"/>
  <c r="L157" i="6"/>
  <c r="L158" i="6" s="1"/>
  <c r="L159" i="6"/>
  <c r="L160" i="6" s="1"/>
  <c r="AD139" i="6"/>
  <c r="AC139" i="6"/>
  <c r="AB139" i="6"/>
  <c r="AA139" i="6"/>
  <c r="AA140" i="6" s="1"/>
  <c r="X139" i="6"/>
  <c r="N139" i="6"/>
  <c r="M139" i="6"/>
  <c r="L139" i="6"/>
  <c r="L140" i="6" s="1"/>
  <c r="X121" i="6"/>
  <c r="X123" i="6"/>
  <c r="X125" i="6"/>
  <c r="X127" i="6"/>
  <c r="X129" i="6"/>
  <c r="X131" i="6"/>
  <c r="X133" i="6"/>
  <c r="X134" i="6"/>
  <c r="AD121" i="6"/>
  <c r="AD123" i="6"/>
  <c r="AD125" i="6"/>
  <c r="AD127" i="6"/>
  <c r="AD129" i="6"/>
  <c r="AD131" i="6"/>
  <c r="AD133" i="6"/>
  <c r="AD134" i="6"/>
  <c r="AC121" i="6"/>
  <c r="AC123" i="6"/>
  <c r="AC125" i="6"/>
  <c r="AC127" i="6"/>
  <c r="AC129" i="6"/>
  <c r="AC131" i="6"/>
  <c r="AC133" i="6"/>
  <c r="AC134" i="6"/>
  <c r="AB121" i="6"/>
  <c r="AB123" i="6"/>
  <c r="AB125" i="6"/>
  <c r="AB127" i="6"/>
  <c r="AB129" i="6"/>
  <c r="AB131" i="6"/>
  <c r="AB133" i="6"/>
  <c r="AB134" i="6"/>
  <c r="AA121" i="6"/>
  <c r="AA123" i="6"/>
  <c r="AA125" i="6"/>
  <c r="AA127" i="6"/>
  <c r="AA129" i="6"/>
  <c r="AA131" i="6"/>
  <c r="AA133" i="6"/>
  <c r="AA134" i="6"/>
  <c r="O121" i="6"/>
  <c r="O123" i="6"/>
  <c r="O125" i="6"/>
  <c r="O127" i="6"/>
  <c r="O129" i="6"/>
  <c r="O131" i="6"/>
  <c r="O133" i="6"/>
  <c r="O134" i="6"/>
  <c r="N121" i="6"/>
  <c r="N123" i="6"/>
  <c r="N125" i="6"/>
  <c r="N127" i="6"/>
  <c r="N129" i="6"/>
  <c r="N131" i="6"/>
  <c r="N133" i="6"/>
  <c r="N134" i="6"/>
  <c r="M121" i="6"/>
  <c r="P121" i="6" s="1"/>
  <c r="M123" i="6"/>
  <c r="P123" i="6" s="1"/>
  <c r="M125" i="6"/>
  <c r="P125" i="6" s="1"/>
  <c r="M127" i="6"/>
  <c r="P127" i="6" s="1"/>
  <c r="M129" i="6"/>
  <c r="P129" i="6" s="1"/>
  <c r="M131" i="6"/>
  <c r="P131" i="6" s="1"/>
  <c r="M133" i="6"/>
  <c r="P133" i="6" s="1"/>
  <c r="M134" i="6"/>
  <c r="P134" i="6" s="1"/>
  <c r="L121" i="6"/>
  <c r="L123" i="6"/>
  <c r="L125" i="6"/>
  <c r="L127" i="6"/>
  <c r="L128" i="6" s="1"/>
  <c r="L129" i="6"/>
  <c r="L130" i="6" s="1"/>
  <c r="L131" i="6"/>
  <c r="L132" i="6" s="1"/>
  <c r="L133" i="6"/>
  <c r="L134" i="6"/>
  <c r="X119" i="6"/>
  <c r="N119" i="6"/>
  <c r="O119" i="6"/>
  <c r="M119" i="6"/>
  <c r="L119" i="6"/>
  <c r="L120" i="6" s="1"/>
  <c r="AD119" i="6"/>
  <c r="AB119" i="6"/>
  <c r="AA119" i="6"/>
  <c r="AC119" i="6"/>
  <c r="X93" i="6"/>
  <c r="X95" i="6"/>
  <c r="X97" i="6"/>
  <c r="X99" i="6"/>
  <c r="X101" i="6"/>
  <c r="X103" i="6"/>
  <c r="X105" i="6"/>
  <c r="X107" i="6"/>
  <c r="X109" i="6"/>
  <c r="X111" i="6"/>
  <c r="X113" i="6"/>
  <c r="X114" i="6"/>
  <c r="AB93" i="6"/>
  <c r="AB95" i="6"/>
  <c r="AB97" i="6"/>
  <c r="AB99" i="6"/>
  <c r="AB101" i="6"/>
  <c r="AB103" i="6"/>
  <c r="AB105" i="6"/>
  <c r="AB107" i="6"/>
  <c r="AB109" i="6"/>
  <c r="AB111" i="6"/>
  <c r="AB113" i="6"/>
  <c r="AB114" i="6"/>
  <c r="AC93" i="6"/>
  <c r="AC95" i="6"/>
  <c r="AC97" i="6"/>
  <c r="AC99" i="6"/>
  <c r="AC101" i="6"/>
  <c r="AC103" i="6"/>
  <c r="AC105" i="6"/>
  <c r="AC107" i="6"/>
  <c r="AC109" i="6"/>
  <c r="AC111" i="6"/>
  <c r="AC113" i="6"/>
  <c r="AC114" i="6"/>
  <c r="AD93" i="6"/>
  <c r="AD95" i="6"/>
  <c r="AD97" i="6"/>
  <c r="AD99" i="6"/>
  <c r="AD101" i="6"/>
  <c r="AD103" i="6"/>
  <c r="AD105" i="6"/>
  <c r="AD107" i="6"/>
  <c r="AD109" i="6"/>
  <c r="AD111" i="6"/>
  <c r="AD113" i="6"/>
  <c r="AD114" i="6"/>
  <c r="O89" i="6"/>
  <c r="O91" i="6"/>
  <c r="O93" i="6"/>
  <c r="O95" i="6"/>
  <c r="O97" i="6"/>
  <c r="O99" i="6"/>
  <c r="O101" i="6"/>
  <c r="O103" i="6"/>
  <c r="O105" i="6"/>
  <c r="O107" i="6"/>
  <c r="O109" i="6"/>
  <c r="O111" i="6"/>
  <c r="O113" i="6"/>
  <c r="O114" i="6"/>
  <c r="O67" i="6"/>
  <c r="O69" i="6"/>
  <c r="O71" i="6"/>
  <c r="O73" i="6"/>
  <c r="O75" i="6"/>
  <c r="O77" i="6"/>
  <c r="O79" i="6"/>
  <c r="O81" i="6"/>
  <c r="O83" i="6"/>
  <c r="O85" i="6"/>
  <c r="O87" i="6"/>
  <c r="O65" i="6"/>
  <c r="N93" i="6"/>
  <c r="N95" i="6"/>
  <c r="N97" i="6"/>
  <c r="N99" i="6"/>
  <c r="N101" i="6"/>
  <c r="N103" i="6"/>
  <c r="N105" i="6"/>
  <c r="N107" i="6"/>
  <c r="N109" i="6"/>
  <c r="N111" i="6"/>
  <c r="N113" i="6"/>
  <c r="N114" i="6"/>
  <c r="M93" i="6"/>
  <c r="M95" i="6"/>
  <c r="M97" i="6"/>
  <c r="M99" i="6"/>
  <c r="M101" i="6"/>
  <c r="M103" i="6"/>
  <c r="M105" i="6"/>
  <c r="M107" i="6"/>
  <c r="M109" i="6"/>
  <c r="M111" i="6"/>
  <c r="M113" i="6"/>
  <c r="M114" i="6"/>
  <c r="L93" i="6"/>
  <c r="L94" i="6" s="1"/>
  <c r="L95" i="6"/>
  <c r="L96" i="6" s="1"/>
  <c r="L97" i="6"/>
  <c r="L98" i="6" s="1"/>
  <c r="L99" i="6"/>
  <c r="L100" i="6" s="1"/>
  <c r="L101" i="6"/>
  <c r="L102" i="6" s="1"/>
  <c r="L103" i="6"/>
  <c r="L104" i="6" s="1"/>
  <c r="L105" i="6"/>
  <c r="L106" i="6" s="1"/>
  <c r="L107" i="6"/>
  <c r="L108" i="6" s="1"/>
  <c r="L109" i="6"/>
  <c r="L110" i="6" s="1"/>
  <c r="L111" i="6"/>
  <c r="L112" i="6" s="1"/>
  <c r="L113" i="6"/>
  <c r="L114" i="6"/>
  <c r="X67" i="6"/>
  <c r="X69" i="6"/>
  <c r="X71" i="6"/>
  <c r="X73" i="6"/>
  <c r="X75" i="6"/>
  <c r="X77" i="6"/>
  <c r="X79" i="6"/>
  <c r="X81" i="6"/>
  <c r="X83" i="6"/>
  <c r="X85" i="6"/>
  <c r="X87" i="6"/>
  <c r="X89" i="6"/>
  <c r="X91" i="6"/>
  <c r="N75" i="6"/>
  <c r="M75" i="6"/>
  <c r="P75" i="6" s="1"/>
  <c r="AD67" i="6"/>
  <c r="AD69" i="6"/>
  <c r="AD71" i="6"/>
  <c r="AD73" i="6"/>
  <c r="AD75" i="6"/>
  <c r="AD77" i="6"/>
  <c r="AD79" i="6"/>
  <c r="AD81" i="6"/>
  <c r="AD83" i="6"/>
  <c r="AD85" i="6"/>
  <c r="AD87" i="6"/>
  <c r="AD89" i="6"/>
  <c r="AD91" i="6"/>
  <c r="AC67" i="6"/>
  <c r="AC69" i="6"/>
  <c r="AC71" i="6"/>
  <c r="AC73" i="6"/>
  <c r="AC75" i="6"/>
  <c r="AC77" i="6"/>
  <c r="AC79" i="6"/>
  <c r="AC81" i="6"/>
  <c r="AC83" i="6"/>
  <c r="AC85" i="6"/>
  <c r="AC87" i="6"/>
  <c r="AC89" i="6"/>
  <c r="AC91" i="6"/>
  <c r="AB67" i="6"/>
  <c r="AB69" i="6"/>
  <c r="AB71" i="6"/>
  <c r="AB73" i="6"/>
  <c r="AB75" i="6"/>
  <c r="AB77" i="6"/>
  <c r="AB79" i="6"/>
  <c r="AB81" i="6"/>
  <c r="AB83" i="6"/>
  <c r="AB85" i="6"/>
  <c r="AB87" i="6"/>
  <c r="AB89" i="6"/>
  <c r="AB91" i="6"/>
  <c r="AA67" i="6"/>
  <c r="AA69" i="6"/>
  <c r="AA71" i="6"/>
  <c r="AA73" i="6"/>
  <c r="AA75" i="6"/>
  <c r="AA77" i="6"/>
  <c r="AA79" i="6"/>
  <c r="AA81" i="6"/>
  <c r="AA83" i="6"/>
  <c r="AA85" i="6"/>
  <c r="AA87" i="6"/>
  <c r="AA89" i="6"/>
  <c r="AA91" i="6"/>
  <c r="N67" i="6"/>
  <c r="N69" i="6"/>
  <c r="N71" i="6"/>
  <c r="N73" i="6"/>
  <c r="N77" i="6"/>
  <c r="N79" i="6"/>
  <c r="N81" i="6"/>
  <c r="N83" i="6"/>
  <c r="N85" i="6"/>
  <c r="N87" i="6"/>
  <c r="N89" i="6"/>
  <c r="N91" i="6"/>
  <c r="M67" i="6"/>
  <c r="M69" i="6"/>
  <c r="M71" i="6"/>
  <c r="M73" i="6"/>
  <c r="M77" i="6"/>
  <c r="M79" i="6"/>
  <c r="M81" i="6"/>
  <c r="M83" i="6"/>
  <c r="M85" i="6"/>
  <c r="M87" i="6"/>
  <c r="M89" i="6"/>
  <c r="M91" i="6"/>
  <c r="L67" i="6"/>
  <c r="L68" i="6" s="1"/>
  <c r="L69" i="6"/>
  <c r="L71" i="6"/>
  <c r="L73" i="6"/>
  <c r="L75" i="6"/>
  <c r="L77" i="6"/>
  <c r="L79" i="6"/>
  <c r="L81" i="6"/>
  <c r="L83" i="6"/>
  <c r="L85" i="6"/>
  <c r="L87" i="6"/>
  <c r="L88" i="6" s="1"/>
  <c r="L89" i="6"/>
  <c r="L90" i="6" s="1"/>
  <c r="L91" i="6"/>
  <c r="L92" i="6" s="1"/>
  <c r="AD65" i="6"/>
  <c r="AC65" i="6"/>
  <c r="AB65" i="6"/>
  <c r="AA65" i="6"/>
  <c r="X65" i="6"/>
  <c r="N65" i="6"/>
  <c r="M65" i="6"/>
  <c r="L65" i="6"/>
  <c r="L66" i="6" s="1"/>
  <c r="X55" i="6"/>
  <c r="X57" i="6"/>
  <c r="X59" i="6"/>
  <c r="X60" i="6"/>
  <c r="X53" i="6"/>
  <c r="AB55" i="6"/>
  <c r="AB57" i="6"/>
  <c r="AB59" i="6"/>
  <c r="AB60" i="6"/>
  <c r="AC55" i="6"/>
  <c r="AC57" i="6"/>
  <c r="AC59" i="6"/>
  <c r="AC60" i="6"/>
  <c r="AD55" i="6"/>
  <c r="AD57" i="6"/>
  <c r="AD59" i="6"/>
  <c r="AD60" i="6"/>
  <c r="AD53" i="6"/>
  <c r="AC53" i="6"/>
  <c r="AB53" i="6"/>
  <c r="AA53" i="6"/>
  <c r="AA55" i="6"/>
  <c r="AA57" i="6"/>
  <c r="AA59" i="6"/>
  <c r="AA60" i="6"/>
  <c r="O55" i="6"/>
  <c r="O57" i="6"/>
  <c r="O59" i="6"/>
  <c r="O60" i="6"/>
  <c r="N55" i="6"/>
  <c r="N57" i="6"/>
  <c r="N59" i="6"/>
  <c r="N60" i="6"/>
  <c r="M55" i="6"/>
  <c r="M57" i="6"/>
  <c r="M59" i="6"/>
  <c r="M60" i="6"/>
  <c r="L55" i="6"/>
  <c r="L57" i="6"/>
  <c r="L59" i="6"/>
  <c r="L60" i="6"/>
  <c r="O53" i="6"/>
  <c r="N53" i="6"/>
  <c r="M53" i="6"/>
  <c r="L53" i="6"/>
  <c r="X43" i="6"/>
  <c r="X45" i="6"/>
  <c r="X47" i="6"/>
  <c r="X48" i="6"/>
  <c r="AD43" i="6"/>
  <c r="AD45" i="6"/>
  <c r="AD47" i="6"/>
  <c r="AD48" i="6"/>
  <c r="AC43" i="6"/>
  <c r="AC45" i="6"/>
  <c r="AC47" i="6"/>
  <c r="AC48" i="6"/>
  <c r="AB43" i="6"/>
  <c r="AE43" i="6" s="1"/>
  <c r="AB45" i="6"/>
  <c r="AB47" i="6"/>
  <c r="AB48" i="6"/>
  <c r="AA43" i="6"/>
  <c r="AA45" i="6"/>
  <c r="AA47" i="6"/>
  <c r="AA48" i="6"/>
  <c r="O43" i="6"/>
  <c r="O45" i="6"/>
  <c r="O47" i="6"/>
  <c r="O48" i="6"/>
  <c r="N43" i="6"/>
  <c r="N45" i="6"/>
  <c r="N47" i="6"/>
  <c r="N48" i="6"/>
  <c r="M43" i="6"/>
  <c r="P43" i="6" s="1"/>
  <c r="M45" i="6"/>
  <c r="P45" i="6" s="1"/>
  <c r="M47" i="6"/>
  <c r="P47" i="6" s="1"/>
  <c r="M48" i="6"/>
  <c r="P48" i="6" s="1"/>
  <c r="L43" i="6"/>
  <c r="L45" i="6"/>
  <c r="L47" i="6"/>
  <c r="L48" i="6"/>
  <c r="X41" i="6"/>
  <c r="N41" i="6"/>
  <c r="AD41" i="6"/>
  <c r="AC41" i="6"/>
  <c r="AB41" i="6"/>
  <c r="AA41" i="6"/>
  <c r="O41" i="6"/>
  <c r="M41" i="6"/>
  <c r="L41" i="6"/>
  <c r="O23" i="6"/>
  <c r="O25" i="6"/>
  <c r="O27" i="6"/>
  <c r="O29" i="6"/>
  <c r="O31" i="6"/>
  <c r="O33" i="6"/>
  <c r="O35" i="6"/>
  <c r="O36" i="6"/>
  <c r="N23" i="6"/>
  <c r="N25" i="6"/>
  <c r="N27" i="6"/>
  <c r="N29" i="6"/>
  <c r="N31" i="6"/>
  <c r="N33" i="6"/>
  <c r="N35" i="6"/>
  <c r="N36" i="6"/>
  <c r="M23" i="6"/>
  <c r="M25" i="6"/>
  <c r="M27" i="6"/>
  <c r="M29" i="6"/>
  <c r="M31" i="6"/>
  <c r="M33" i="6"/>
  <c r="M35" i="6"/>
  <c r="M36" i="6"/>
  <c r="L23" i="6"/>
  <c r="L25" i="6"/>
  <c r="L27" i="6"/>
  <c r="L29" i="6"/>
  <c r="L31" i="6"/>
  <c r="L33" i="6"/>
  <c r="L35" i="6"/>
  <c r="L32" i="6" s="1"/>
  <c r="L36" i="6"/>
  <c r="X23" i="6"/>
  <c r="X25" i="6"/>
  <c r="X27" i="6"/>
  <c r="X29" i="6"/>
  <c r="X31" i="6"/>
  <c r="X33" i="6"/>
  <c r="X35" i="6"/>
  <c r="X36" i="6"/>
  <c r="AA23" i="6"/>
  <c r="AA25" i="6"/>
  <c r="AA27" i="6"/>
  <c r="AA29" i="6"/>
  <c r="AA31" i="6"/>
  <c r="AA33" i="6"/>
  <c r="AA35" i="6"/>
  <c r="AA36" i="6"/>
  <c r="AA21" i="6"/>
  <c r="AB23" i="6"/>
  <c r="AB25" i="6"/>
  <c r="AB27" i="6"/>
  <c r="AB29" i="6"/>
  <c r="AB31" i="6"/>
  <c r="AB33" i="6"/>
  <c r="AB35" i="6"/>
  <c r="AB36" i="6"/>
  <c r="AC23" i="6"/>
  <c r="AC25" i="6"/>
  <c r="AC27" i="6"/>
  <c r="AC29" i="6"/>
  <c r="AC31" i="6"/>
  <c r="AC33" i="6"/>
  <c r="AC35" i="6"/>
  <c r="AC36" i="6"/>
  <c r="AD23" i="6"/>
  <c r="AD25" i="6"/>
  <c r="AD27" i="6"/>
  <c r="AD29" i="6"/>
  <c r="AD31" i="6"/>
  <c r="AD33" i="6"/>
  <c r="AD35" i="6"/>
  <c r="AD36" i="6"/>
  <c r="AD21" i="6"/>
  <c r="AC21" i="6"/>
  <c r="AB21" i="6"/>
  <c r="X21" i="6"/>
  <c r="N21" i="6"/>
  <c r="O21" i="6"/>
  <c r="M21" i="6"/>
  <c r="L21" i="6"/>
  <c r="AD174" i="5"/>
  <c r="AC174" i="5"/>
  <c r="AB174" i="5"/>
  <c r="AE174" i="5" s="1"/>
  <c r="AA174" i="5"/>
  <c r="Y174" i="5"/>
  <c r="X174" i="5"/>
  <c r="W174" i="5"/>
  <c r="Z174" i="5" s="1"/>
  <c r="V174" i="5"/>
  <c r="O174" i="5"/>
  <c r="N174" i="5"/>
  <c r="M174" i="5"/>
  <c r="P174" i="5" s="1"/>
  <c r="L174" i="5"/>
  <c r="AD154" i="5"/>
  <c r="AC154" i="5"/>
  <c r="AB154" i="5"/>
  <c r="AE154" i="5" s="1"/>
  <c r="AA154" i="5"/>
  <c r="Y154" i="5"/>
  <c r="X154" i="5"/>
  <c r="W154" i="5"/>
  <c r="Z154" i="5" s="1"/>
  <c r="V154" i="5"/>
  <c r="O154" i="5"/>
  <c r="N154" i="5"/>
  <c r="M154" i="5"/>
  <c r="P154" i="5" s="1"/>
  <c r="L154" i="5"/>
  <c r="AD138" i="5"/>
  <c r="AC138" i="5"/>
  <c r="AB138" i="5"/>
  <c r="AE138" i="5" s="1"/>
  <c r="AA138" i="5"/>
  <c r="Y138" i="5"/>
  <c r="X138" i="5"/>
  <c r="W138" i="5"/>
  <c r="Z138" i="5" s="1"/>
  <c r="V138" i="5"/>
  <c r="O138" i="5"/>
  <c r="N138" i="5"/>
  <c r="M138" i="5"/>
  <c r="P138" i="5" s="1"/>
  <c r="L138" i="5"/>
  <c r="AD128" i="5"/>
  <c r="AC128" i="5"/>
  <c r="AB128" i="5"/>
  <c r="AE128" i="5" s="1"/>
  <c r="AA128" i="5"/>
  <c r="Y128" i="5"/>
  <c r="X128" i="5"/>
  <c r="W128" i="5"/>
  <c r="Z128" i="5" s="1"/>
  <c r="V128" i="5"/>
  <c r="O128" i="5"/>
  <c r="N128" i="5"/>
  <c r="M128" i="5"/>
  <c r="P128" i="5" s="1"/>
  <c r="L128" i="5"/>
  <c r="AD122" i="5"/>
  <c r="AC122" i="5"/>
  <c r="AB122" i="5"/>
  <c r="AE122" i="5" s="1"/>
  <c r="AA122" i="5"/>
  <c r="Y122" i="5"/>
  <c r="X122" i="5"/>
  <c r="W122" i="5"/>
  <c r="Z122" i="5" s="1"/>
  <c r="V122" i="5"/>
  <c r="O122" i="5"/>
  <c r="N122" i="5"/>
  <c r="M122" i="5"/>
  <c r="P122" i="5" s="1"/>
  <c r="L122" i="5"/>
  <c r="AC105" i="5"/>
  <c r="N23" i="5"/>
  <c r="X18" i="5"/>
  <c r="N18" i="5"/>
  <c r="AD217" i="4"/>
  <c r="AC217" i="4"/>
  <c r="AB217" i="4"/>
  <c r="AE217" i="4" s="1"/>
  <c r="AA217" i="4"/>
  <c r="Y217" i="4"/>
  <c r="X217" i="4"/>
  <c r="W217" i="4"/>
  <c r="Z217" i="4" s="1"/>
  <c r="V217" i="4"/>
  <c r="O217" i="4"/>
  <c r="N217" i="4"/>
  <c r="M217" i="4"/>
  <c r="P217" i="4" s="1"/>
  <c r="L217" i="4"/>
  <c r="AD189" i="4"/>
  <c r="AC189" i="4"/>
  <c r="AB189" i="4"/>
  <c r="AE189" i="4" s="1"/>
  <c r="AA189" i="4"/>
  <c r="Y189" i="4"/>
  <c r="X189" i="4"/>
  <c r="W189" i="4"/>
  <c r="Z189" i="4" s="1"/>
  <c r="V189" i="4"/>
  <c r="O189" i="4"/>
  <c r="N189" i="4"/>
  <c r="M189" i="4"/>
  <c r="P189" i="4" s="1"/>
  <c r="L189" i="4"/>
  <c r="AD171" i="4"/>
  <c r="AC171" i="4"/>
  <c r="AB171" i="4"/>
  <c r="AE171" i="4" s="1"/>
  <c r="AA171" i="4"/>
  <c r="Y171" i="4"/>
  <c r="X171" i="4"/>
  <c r="W171" i="4"/>
  <c r="Z171" i="4" s="1"/>
  <c r="V171" i="4"/>
  <c r="O171" i="4"/>
  <c r="N171" i="4"/>
  <c r="M171" i="4"/>
  <c r="P171" i="4" s="1"/>
  <c r="L171" i="4"/>
  <c r="AD119" i="4"/>
  <c r="AC119" i="4"/>
  <c r="AB119" i="4"/>
  <c r="AE119" i="4" s="1"/>
  <c r="AA119" i="4"/>
  <c r="Y119" i="4"/>
  <c r="X119" i="4"/>
  <c r="W119" i="4"/>
  <c r="Z119" i="4" s="1"/>
  <c r="V119" i="4"/>
  <c r="O119" i="4"/>
  <c r="N119" i="4"/>
  <c r="M119" i="4"/>
  <c r="P119" i="4" s="1"/>
  <c r="L119" i="4"/>
  <c r="AD101" i="4"/>
  <c r="AC101" i="4"/>
  <c r="AB101" i="4"/>
  <c r="AE101" i="4" s="1"/>
  <c r="AA101" i="4"/>
  <c r="Y101" i="4"/>
  <c r="X101" i="4"/>
  <c r="W101" i="4"/>
  <c r="Z101" i="4" s="1"/>
  <c r="V101" i="4"/>
  <c r="O101" i="4"/>
  <c r="N101" i="4"/>
  <c r="M101" i="4"/>
  <c r="P101" i="4" s="1"/>
  <c r="F62" i="4" s="1"/>
  <c r="L101" i="4"/>
  <c r="AD35" i="4"/>
  <c r="AB35" i="4"/>
  <c r="AA35" i="4"/>
  <c r="M35" i="4"/>
  <c r="L35" i="4"/>
  <c r="O35" i="4"/>
  <c r="AA118" i="12" l="1"/>
  <c r="AA116" i="12"/>
  <c r="AA96" i="12"/>
  <c r="AA114" i="12"/>
  <c r="AA88" i="12"/>
  <c r="AA46" i="12"/>
  <c r="AA44" i="12"/>
  <c r="AA30" i="12"/>
  <c r="AA64" i="11"/>
  <c r="AA60" i="11"/>
  <c r="AA58" i="11"/>
  <c r="AA26" i="11"/>
  <c r="AA24" i="11"/>
  <c r="AA104" i="10"/>
  <c r="AA88" i="10"/>
  <c r="AA64" i="10"/>
  <c r="AA58" i="10"/>
  <c r="AA26" i="10"/>
  <c r="AA128" i="7"/>
  <c r="AA82" i="7"/>
  <c r="AA13" i="7"/>
  <c r="X140" i="6"/>
  <c r="AA132" i="12"/>
  <c r="AA130" i="12"/>
  <c r="L130" i="12"/>
  <c r="L128" i="12"/>
  <c r="AA100" i="12"/>
  <c r="AA98" i="12"/>
  <c r="AA112" i="12"/>
  <c r="AA110" i="12"/>
  <c r="AA108" i="12"/>
  <c r="AA106" i="12"/>
  <c r="AA104" i="12"/>
  <c r="AA102" i="12"/>
  <c r="AA86" i="12"/>
  <c r="AA84" i="12"/>
  <c r="AA82" i="12"/>
  <c r="AA80" i="12"/>
  <c r="AA78" i="12"/>
  <c r="AA76" i="12"/>
  <c r="L82" i="12"/>
  <c r="AA62" i="12"/>
  <c r="AA60" i="12"/>
  <c r="AA54" i="12"/>
  <c r="AA56" i="12"/>
  <c r="AA66" i="12"/>
  <c r="AA68" i="12"/>
  <c r="L68" i="12"/>
  <c r="L66" i="12"/>
  <c r="L64" i="12"/>
  <c r="L62" i="12"/>
  <c r="AA42" i="12"/>
  <c r="AA28" i="12"/>
  <c r="AA26" i="12"/>
  <c r="AA24" i="12"/>
  <c r="AA22" i="12"/>
  <c r="AA34" i="12"/>
  <c r="AA32" i="12"/>
  <c r="L26" i="12"/>
  <c r="L24" i="12"/>
  <c r="L34" i="12"/>
  <c r="L32" i="12"/>
  <c r="L22" i="12"/>
  <c r="L30" i="12"/>
  <c r="L10" i="12"/>
  <c r="AA10" i="12"/>
  <c r="L13" i="12"/>
  <c r="AA7" i="12"/>
  <c r="AA13" i="12"/>
  <c r="L56" i="12"/>
  <c r="AA64" i="12"/>
  <c r="AA132" i="11"/>
  <c r="AA130" i="11"/>
  <c r="AA128" i="11"/>
  <c r="L135" i="11"/>
  <c r="L128" i="11"/>
  <c r="AA126" i="11"/>
  <c r="AA112" i="11"/>
  <c r="AA110" i="11"/>
  <c r="AA108" i="11"/>
  <c r="AA106" i="11"/>
  <c r="AA104" i="11"/>
  <c r="AA102" i="11"/>
  <c r="AA100" i="11"/>
  <c r="AA98" i="11"/>
  <c r="L121" i="11"/>
  <c r="AA76" i="11"/>
  <c r="AA88" i="11"/>
  <c r="AA86" i="11"/>
  <c r="AA84" i="11"/>
  <c r="AA82" i="11"/>
  <c r="AA80" i="11"/>
  <c r="AA78" i="11"/>
  <c r="L84" i="11"/>
  <c r="L82" i="11"/>
  <c r="L80" i="11"/>
  <c r="L78" i="11"/>
  <c r="AA54" i="11"/>
  <c r="AA56" i="11"/>
  <c r="AA68" i="11"/>
  <c r="AA66" i="11"/>
  <c r="AA62" i="11"/>
  <c r="L71" i="11"/>
  <c r="AA46" i="11"/>
  <c r="AA44" i="11"/>
  <c r="AA42" i="11"/>
  <c r="AA22" i="11"/>
  <c r="AA34" i="11"/>
  <c r="AA32" i="11"/>
  <c r="AA30" i="11"/>
  <c r="AA28" i="11"/>
  <c r="L37" i="11"/>
  <c r="L30" i="11"/>
  <c r="L28" i="11"/>
  <c r="L26" i="11"/>
  <c r="L24" i="11"/>
  <c r="AA13" i="11"/>
  <c r="AA7" i="11"/>
  <c r="AA10" i="11"/>
  <c r="L13" i="11"/>
  <c r="L7" i="11"/>
  <c r="L128" i="10"/>
  <c r="AA132" i="10"/>
  <c r="AA130" i="10"/>
  <c r="AA128" i="10"/>
  <c r="AA126" i="10"/>
  <c r="AA102" i="10"/>
  <c r="AA100" i="10"/>
  <c r="AA98" i="10"/>
  <c r="AA112" i="10"/>
  <c r="AA110" i="10"/>
  <c r="AA108" i="10"/>
  <c r="AA106" i="10"/>
  <c r="AA86" i="10"/>
  <c r="AA84" i="10"/>
  <c r="AA82" i="10"/>
  <c r="AA80" i="10"/>
  <c r="AA78" i="10"/>
  <c r="AA76" i="10"/>
  <c r="AA62" i="10"/>
  <c r="AA60" i="10"/>
  <c r="AA56" i="10"/>
  <c r="AA68" i="10"/>
  <c r="AA66" i="10"/>
  <c r="AA46" i="10"/>
  <c r="AA44" i="10"/>
  <c r="AA42" i="10"/>
  <c r="L42" i="10"/>
  <c r="AA24" i="10"/>
  <c r="AA22" i="10"/>
  <c r="AA34" i="10"/>
  <c r="AA30" i="10"/>
  <c r="AA28" i="10"/>
  <c r="L30" i="10"/>
  <c r="L28" i="10"/>
  <c r="L26" i="10"/>
  <c r="L24" i="10"/>
  <c r="AA32" i="10"/>
  <c r="AA7" i="10"/>
  <c r="AA10" i="10"/>
  <c r="L46" i="10"/>
  <c r="L88" i="10"/>
  <c r="L44" i="10"/>
  <c r="L86" i="10"/>
  <c r="L76" i="10"/>
  <c r="L84" i="10"/>
  <c r="AA13" i="10"/>
  <c r="L82" i="10"/>
  <c r="L80" i="10"/>
  <c r="L78" i="10"/>
  <c r="L7" i="10"/>
  <c r="AA54" i="10"/>
  <c r="AA135" i="9"/>
  <c r="L133" i="9"/>
  <c r="L117" i="9"/>
  <c r="AA133" i="9"/>
  <c r="AA131" i="9"/>
  <c r="AA129" i="9"/>
  <c r="L135" i="9"/>
  <c r="AA127" i="9"/>
  <c r="AA125" i="9"/>
  <c r="L131" i="9"/>
  <c r="AA123" i="9"/>
  <c r="L115" i="9"/>
  <c r="L129" i="9"/>
  <c r="AA121" i="9"/>
  <c r="L127" i="9"/>
  <c r="AA119" i="9"/>
  <c r="L125" i="9"/>
  <c r="AA117" i="9"/>
  <c r="L123" i="9"/>
  <c r="AA115" i="9"/>
  <c r="L121" i="9"/>
  <c r="L91" i="9"/>
  <c r="L101" i="9"/>
  <c r="L97" i="9"/>
  <c r="L99" i="9"/>
  <c r="AA99" i="9"/>
  <c r="AA97" i="9"/>
  <c r="L95" i="9"/>
  <c r="AA95" i="9"/>
  <c r="AA91" i="9"/>
  <c r="L93" i="9"/>
  <c r="AA93" i="9"/>
  <c r="AA101" i="9"/>
  <c r="L107" i="9"/>
  <c r="AA107" i="9"/>
  <c r="L105" i="9"/>
  <c r="AA105" i="9"/>
  <c r="L103" i="9"/>
  <c r="AA103" i="9"/>
  <c r="AA74" i="9"/>
  <c r="AA84" i="9"/>
  <c r="L84" i="9"/>
  <c r="AA78" i="9"/>
  <c r="AA76" i="9"/>
  <c r="L82" i="9"/>
  <c r="L80" i="9"/>
  <c r="L78" i="9"/>
  <c r="L74" i="9"/>
  <c r="L76" i="9"/>
  <c r="AA82" i="9"/>
  <c r="AA80" i="9"/>
  <c r="AA46" i="9"/>
  <c r="L32" i="9"/>
  <c r="AA54" i="9"/>
  <c r="L36" i="9"/>
  <c r="AA44" i="9"/>
  <c r="L34" i="9"/>
  <c r="AA42" i="9"/>
  <c r="L56" i="9"/>
  <c r="AA40" i="9"/>
  <c r="L54" i="9"/>
  <c r="AA38" i="9"/>
  <c r="L52" i="9"/>
  <c r="AA36" i="9"/>
  <c r="L50" i="9"/>
  <c r="AA34" i="9"/>
  <c r="L48" i="9"/>
  <c r="AA56" i="9"/>
  <c r="L46" i="9"/>
  <c r="L44" i="9"/>
  <c r="AA52" i="9"/>
  <c r="AA32" i="9"/>
  <c r="L42" i="9"/>
  <c r="AA50" i="9"/>
  <c r="L40" i="9"/>
  <c r="AA48" i="9"/>
  <c r="AA20" i="9"/>
  <c r="L22" i="9"/>
  <c r="L20" i="9"/>
  <c r="L18" i="9"/>
  <c r="AA24" i="9"/>
  <c r="AA22" i="9"/>
  <c r="AA18" i="9"/>
  <c r="L26" i="9"/>
  <c r="L24" i="9"/>
  <c r="L10" i="9"/>
  <c r="AA12" i="9"/>
  <c r="AA10" i="9"/>
  <c r="AA8" i="9"/>
  <c r="AA6" i="9"/>
  <c r="AA150" i="8"/>
  <c r="AA146" i="8"/>
  <c r="L152" i="8"/>
  <c r="AA142" i="8"/>
  <c r="AA156" i="8"/>
  <c r="AA154" i="8"/>
  <c r="AA152" i="8"/>
  <c r="AA148" i="8"/>
  <c r="L144" i="8"/>
  <c r="AA120" i="8"/>
  <c r="AA132" i="8"/>
  <c r="AA130" i="8"/>
  <c r="AA128" i="8"/>
  <c r="AA126" i="8"/>
  <c r="AA124" i="8"/>
  <c r="AA122" i="8"/>
  <c r="L74" i="8"/>
  <c r="AA44" i="8"/>
  <c r="AA22" i="8"/>
  <c r="AA34" i="8"/>
  <c r="AA32" i="8"/>
  <c r="AA28" i="8"/>
  <c r="AA24" i="8"/>
  <c r="AA10" i="8"/>
  <c r="AA7" i="8"/>
  <c r="L10" i="8"/>
  <c r="AA74" i="8"/>
  <c r="L112" i="8"/>
  <c r="L88" i="8"/>
  <c r="AA112" i="8"/>
  <c r="AA88" i="8"/>
  <c r="AA72" i="8"/>
  <c r="L110" i="8"/>
  <c r="AA110" i="8"/>
  <c r="L86" i="8"/>
  <c r="AA70" i="8"/>
  <c r="L108" i="8"/>
  <c r="AA108" i="8"/>
  <c r="L82" i="8"/>
  <c r="L104" i="8"/>
  <c r="AA104" i="8"/>
  <c r="L80" i="8"/>
  <c r="AA102" i="8"/>
  <c r="L13" i="8"/>
  <c r="AA13" i="8"/>
  <c r="L66" i="8"/>
  <c r="L78" i="8"/>
  <c r="AA86" i="8"/>
  <c r="L32" i="8"/>
  <c r="L76" i="8"/>
  <c r="AA84" i="8"/>
  <c r="L98" i="8"/>
  <c r="AA98" i="8"/>
  <c r="AA82" i="8"/>
  <c r="L96" i="8"/>
  <c r="AA96" i="8"/>
  <c r="AA46" i="8"/>
  <c r="AA66" i="8"/>
  <c r="L70" i="8"/>
  <c r="AA78" i="8"/>
  <c r="L92" i="8"/>
  <c r="AA92" i="8"/>
  <c r="AA156" i="7"/>
  <c r="AA162" i="7"/>
  <c r="AA160" i="7"/>
  <c r="AA140" i="7"/>
  <c r="AA158" i="7"/>
  <c r="AA152" i="7"/>
  <c r="AA150" i="7"/>
  <c r="AA148" i="7"/>
  <c r="AA146" i="7"/>
  <c r="AA144" i="7"/>
  <c r="AA142" i="7"/>
  <c r="AA126" i="7"/>
  <c r="L132" i="7"/>
  <c r="AA132" i="7"/>
  <c r="L130" i="7"/>
  <c r="AA130" i="7"/>
  <c r="L128" i="7"/>
  <c r="L126" i="7"/>
  <c r="L124" i="7"/>
  <c r="AA124" i="7"/>
  <c r="L122" i="7"/>
  <c r="AA122" i="7"/>
  <c r="L120" i="7"/>
  <c r="AA120" i="7"/>
  <c r="AA88" i="7"/>
  <c r="AA58" i="7"/>
  <c r="AA56" i="7"/>
  <c r="AA54" i="7"/>
  <c r="L54" i="7"/>
  <c r="L56" i="7"/>
  <c r="L58" i="7"/>
  <c r="L42" i="7"/>
  <c r="L44" i="7"/>
  <c r="L46" i="7"/>
  <c r="AA46" i="7"/>
  <c r="AA44" i="7"/>
  <c r="AA42" i="7"/>
  <c r="AA22" i="7"/>
  <c r="AA32" i="7"/>
  <c r="AA30" i="7"/>
  <c r="AA28" i="7"/>
  <c r="AA26" i="7"/>
  <c r="AA24" i="7"/>
  <c r="AA34" i="7"/>
  <c r="AA10" i="7"/>
  <c r="AA7" i="7"/>
  <c r="L7" i="7"/>
  <c r="L70" i="7"/>
  <c r="AA78" i="7"/>
  <c r="L110" i="7"/>
  <c r="AA110" i="7"/>
  <c r="AA80" i="7"/>
  <c r="L92" i="7"/>
  <c r="L68" i="7"/>
  <c r="AA76" i="7"/>
  <c r="L108" i="7"/>
  <c r="AA108" i="7"/>
  <c r="L13" i="7"/>
  <c r="L90" i="7"/>
  <c r="AA74" i="7"/>
  <c r="AA106" i="7"/>
  <c r="L88" i="7"/>
  <c r="AA72" i="7"/>
  <c r="L104" i="7"/>
  <c r="AA104" i="7"/>
  <c r="L86" i="7"/>
  <c r="AA70" i="7"/>
  <c r="L102" i="7"/>
  <c r="AA102" i="7"/>
  <c r="L66" i="7"/>
  <c r="L84" i="7"/>
  <c r="AA92" i="7"/>
  <c r="AA68" i="7"/>
  <c r="L100" i="7"/>
  <c r="AA100" i="7"/>
  <c r="AA112" i="7"/>
  <c r="AA154" i="7"/>
  <c r="L82" i="7"/>
  <c r="AA90" i="7"/>
  <c r="L98" i="7"/>
  <c r="AA98" i="7"/>
  <c r="L80" i="7"/>
  <c r="L96" i="7"/>
  <c r="AA96" i="7"/>
  <c r="L112" i="7"/>
  <c r="L78" i="7"/>
  <c r="AA86" i="7"/>
  <c r="L94" i="7"/>
  <c r="AA94" i="7"/>
  <c r="L72" i="7"/>
  <c r="AA66" i="7"/>
  <c r="L76" i="7"/>
  <c r="AA84" i="7"/>
  <c r="AA160" i="6"/>
  <c r="AA156" i="6"/>
  <c r="AA154" i="6"/>
  <c r="AA148" i="6"/>
  <c r="AA144" i="6"/>
  <c r="AA142" i="6"/>
  <c r="AA162" i="6"/>
  <c r="AA126" i="6"/>
  <c r="AA132" i="6"/>
  <c r="AA130" i="6"/>
  <c r="AA128" i="6"/>
  <c r="AA124" i="6"/>
  <c r="AA120" i="6"/>
  <c r="AA122" i="6"/>
  <c r="L126" i="6"/>
  <c r="L124" i="6"/>
  <c r="L122" i="6"/>
  <c r="AA58" i="6"/>
  <c r="AA56" i="6"/>
  <c r="AA54" i="6"/>
  <c r="L56" i="6"/>
  <c r="L54" i="6"/>
  <c r="L58" i="6"/>
  <c r="AA44" i="6"/>
  <c r="AA42" i="6"/>
  <c r="AA46" i="6"/>
  <c r="L42" i="6"/>
  <c r="L44" i="6"/>
  <c r="L46" i="6"/>
  <c r="AA22" i="6"/>
  <c r="AA34" i="6"/>
  <c r="AA32" i="6"/>
  <c r="AA30" i="6"/>
  <c r="AA28" i="6"/>
  <c r="AA26" i="6"/>
  <c r="AA24" i="6"/>
  <c r="L30" i="6"/>
  <c r="L28" i="6"/>
  <c r="L26" i="6"/>
  <c r="L24" i="6"/>
  <c r="L34" i="6"/>
  <c r="L22" i="6"/>
  <c r="L70" i="6"/>
  <c r="L22" i="8"/>
  <c r="L30" i="8"/>
  <c r="AA58" i="8"/>
  <c r="L84" i="8"/>
  <c r="AA68" i="8"/>
  <c r="L106" i="8"/>
  <c r="AA106" i="8"/>
  <c r="L130" i="8"/>
  <c r="L142" i="8"/>
  <c r="AA144" i="8"/>
  <c r="AA56" i="8"/>
  <c r="L26" i="8"/>
  <c r="L46" i="8"/>
  <c r="L102" i="8"/>
  <c r="L126" i="8"/>
  <c r="L162" i="8"/>
  <c r="L124" i="8"/>
  <c r="L160" i="8"/>
  <c r="L42" i="8"/>
  <c r="L158" i="8"/>
  <c r="L156" i="8"/>
  <c r="AA54" i="8"/>
  <c r="L72" i="8"/>
  <c r="AA80" i="8"/>
  <c r="L94" i="8"/>
  <c r="AA94" i="8"/>
  <c r="AA140" i="8"/>
  <c r="L154" i="8"/>
  <c r="AA30" i="8"/>
  <c r="AA42" i="8"/>
  <c r="L90" i="8"/>
  <c r="AA90" i="8"/>
  <c r="L150" i="8"/>
  <c r="L148" i="8"/>
  <c r="L34" i="8"/>
  <c r="AA26" i="8"/>
  <c r="L140" i="8"/>
  <c r="L146" i="8"/>
  <c r="L86" i="6"/>
  <c r="L84" i="6"/>
  <c r="L82" i="6"/>
  <c r="L80" i="6"/>
  <c r="L78" i="6"/>
  <c r="L76" i="6"/>
  <c r="L74" i="6"/>
  <c r="L72" i="6"/>
  <c r="AC109" i="4" l="1"/>
  <c r="AC107" i="4"/>
  <c r="AC105" i="4"/>
  <c r="N105" i="4"/>
  <c r="N107" i="4"/>
  <c r="L109" i="4"/>
  <c r="X109" i="4"/>
  <c r="N109" i="4"/>
  <c r="AC33" i="4" l="1"/>
  <c r="AC35" i="4"/>
  <c r="X33" i="4"/>
  <c r="X35" i="4"/>
  <c r="N33" i="4"/>
  <c r="N35" i="4"/>
  <c r="N7" i="4"/>
  <c r="N9" i="4"/>
  <c r="N11" i="4"/>
  <c r="N13" i="4"/>
  <c r="N15" i="4"/>
  <c r="N17" i="4"/>
  <c r="N19" i="4"/>
  <c r="N21" i="4"/>
  <c r="N23" i="4"/>
  <c r="N25" i="4"/>
  <c r="N27" i="4"/>
  <c r="N29" i="4"/>
  <c r="N31" i="4"/>
  <c r="X7" i="4"/>
  <c r="X9" i="4"/>
  <c r="X11" i="4"/>
  <c r="X13" i="4"/>
  <c r="X15" i="4"/>
  <c r="X17" i="4"/>
  <c r="X19" i="4"/>
  <c r="X21" i="4"/>
  <c r="X23" i="4"/>
  <c r="X25" i="4"/>
  <c r="X27" i="4"/>
  <c r="X29" i="4"/>
  <c r="X31" i="4"/>
  <c r="AC7" i="4"/>
  <c r="AC9" i="4"/>
  <c r="AC11" i="4"/>
  <c r="AC13" i="4"/>
  <c r="AC15" i="4"/>
  <c r="AC17" i="4"/>
  <c r="AC19" i="4"/>
  <c r="AC21" i="4"/>
  <c r="AC23" i="4"/>
  <c r="AC25" i="4"/>
  <c r="AC27" i="4"/>
  <c r="AC29" i="4"/>
  <c r="AC31" i="4"/>
  <c r="AC5" i="4"/>
  <c r="X5" i="4"/>
  <c r="N5" i="4"/>
  <c r="AC53" i="3"/>
  <c r="X53" i="3"/>
  <c r="N53" i="3"/>
  <c r="AC59" i="3"/>
  <c r="X59" i="3"/>
  <c r="N59" i="3"/>
  <c r="AC65" i="3"/>
  <c r="X65" i="3"/>
  <c r="N65" i="3"/>
  <c r="AC73" i="3"/>
  <c r="AC75" i="3"/>
  <c r="AC77" i="3"/>
  <c r="X73" i="3"/>
  <c r="X75" i="3"/>
  <c r="X77" i="3"/>
  <c r="N73" i="3"/>
  <c r="N75" i="3"/>
  <c r="N77" i="3"/>
  <c r="AC71" i="3"/>
  <c r="X71" i="3"/>
  <c r="N71" i="3"/>
  <c r="AC99" i="3"/>
  <c r="X99" i="3"/>
  <c r="N99" i="3"/>
  <c r="AC93" i="3"/>
  <c r="X93" i="3"/>
  <c r="N93" i="3"/>
  <c r="N83" i="3"/>
  <c r="N85" i="3"/>
  <c r="N87" i="3"/>
  <c r="N89" i="3"/>
  <c r="X83" i="3"/>
  <c r="X85" i="3"/>
  <c r="X87" i="3"/>
  <c r="X89" i="3"/>
  <c r="AC83" i="3"/>
  <c r="AC85" i="3"/>
  <c r="AC87" i="3"/>
  <c r="AC89" i="3"/>
  <c r="AC81" i="3"/>
  <c r="X81" i="3"/>
  <c r="N81" i="3"/>
  <c r="AC105" i="3"/>
  <c r="X105" i="3"/>
  <c r="N105" i="3"/>
  <c r="AC111" i="3"/>
  <c r="X111" i="3"/>
  <c r="N111" i="3"/>
  <c r="AC117" i="3"/>
  <c r="X117" i="3"/>
  <c r="N117" i="3"/>
  <c r="AC123" i="3"/>
  <c r="X123" i="3"/>
  <c r="N123" i="3"/>
  <c r="AC47" i="3"/>
  <c r="X47" i="3"/>
  <c r="N47" i="3"/>
  <c r="AC41" i="3"/>
  <c r="X41" i="3"/>
  <c r="N41" i="3"/>
  <c r="AC35" i="3"/>
  <c r="X35" i="3"/>
  <c r="N35" i="3"/>
  <c r="AC29" i="3"/>
  <c r="X29" i="3"/>
  <c r="N29" i="3"/>
  <c r="AC23" i="3"/>
  <c r="X23" i="3"/>
  <c r="N23" i="3"/>
  <c r="AC17" i="3"/>
  <c r="X17" i="3"/>
  <c r="N17" i="3"/>
  <c r="AD125" i="3"/>
  <c r="AC125" i="3"/>
  <c r="AB125" i="3"/>
  <c r="AE125" i="3" s="1"/>
  <c r="AA125" i="3"/>
  <c r="Y125" i="3"/>
  <c r="X125" i="3"/>
  <c r="W125" i="3"/>
  <c r="Z125" i="3" s="1"/>
  <c r="V125" i="3"/>
  <c r="O125" i="3"/>
  <c r="N125" i="3"/>
  <c r="M125" i="3"/>
  <c r="P125" i="3" s="1"/>
  <c r="L125" i="3"/>
  <c r="AD119" i="3"/>
  <c r="AC119" i="3"/>
  <c r="AB119" i="3"/>
  <c r="AE119" i="3" s="1"/>
  <c r="AA119" i="3"/>
  <c r="Y119" i="3"/>
  <c r="X119" i="3"/>
  <c r="W119" i="3"/>
  <c r="Z119" i="3" s="1"/>
  <c r="V119" i="3"/>
  <c r="O119" i="3"/>
  <c r="N119" i="3"/>
  <c r="M119" i="3"/>
  <c r="P119" i="3" s="1"/>
  <c r="L119" i="3"/>
  <c r="AD113" i="3"/>
  <c r="AC113" i="3"/>
  <c r="AB113" i="3"/>
  <c r="AE113" i="3" s="1"/>
  <c r="AA113" i="3"/>
  <c r="Y113" i="3"/>
  <c r="X113" i="3"/>
  <c r="W113" i="3"/>
  <c r="Z113" i="3" s="1"/>
  <c r="V113" i="3"/>
  <c r="O113" i="3"/>
  <c r="N113" i="3"/>
  <c r="M113" i="3"/>
  <c r="P113" i="3" s="1"/>
  <c r="L113" i="3"/>
  <c r="AD107" i="3"/>
  <c r="AC107" i="3"/>
  <c r="AB107" i="3"/>
  <c r="AE107" i="3" s="1"/>
  <c r="AA107" i="3"/>
  <c r="Y107" i="3"/>
  <c r="X107" i="3"/>
  <c r="W107" i="3"/>
  <c r="Z107" i="3" s="1"/>
  <c r="V107" i="3"/>
  <c r="O107" i="3"/>
  <c r="N107" i="3"/>
  <c r="M107" i="3"/>
  <c r="P107" i="3" s="1"/>
  <c r="L107" i="3"/>
  <c r="AD101" i="3"/>
  <c r="AC101" i="3"/>
  <c r="AB101" i="3"/>
  <c r="AE101" i="3" s="1"/>
  <c r="AA101" i="3"/>
  <c r="Y101" i="3"/>
  <c r="X101" i="3"/>
  <c r="W101" i="3"/>
  <c r="Z101" i="3" s="1"/>
  <c r="V101" i="3"/>
  <c r="O101" i="3"/>
  <c r="N101" i="3"/>
  <c r="M101" i="3"/>
  <c r="P101" i="3" s="1"/>
  <c r="L101" i="3"/>
  <c r="AD95" i="3"/>
  <c r="AC95" i="3"/>
  <c r="AB95" i="3"/>
  <c r="AE95" i="3" s="1"/>
  <c r="AA95" i="3"/>
  <c r="Y95" i="3"/>
  <c r="X95" i="3"/>
  <c r="W95" i="3"/>
  <c r="Z95" i="3" s="1"/>
  <c r="V95" i="3"/>
  <c r="P95" i="3"/>
  <c r="O95" i="3"/>
  <c r="N95" i="3"/>
  <c r="M95" i="3"/>
  <c r="L95" i="3"/>
  <c r="AD67" i="3"/>
  <c r="AC67" i="3"/>
  <c r="AB67" i="3"/>
  <c r="AE67" i="3" s="1"/>
  <c r="AA67" i="3"/>
  <c r="Y67" i="3"/>
  <c r="X67" i="3"/>
  <c r="W67" i="3"/>
  <c r="Z67" i="3" s="1"/>
  <c r="V67" i="3"/>
  <c r="P67" i="3"/>
  <c r="O67" i="3"/>
  <c r="N67" i="3"/>
  <c r="M67" i="3"/>
  <c r="L67" i="3"/>
  <c r="AD61" i="3"/>
  <c r="AC61" i="3"/>
  <c r="AB61" i="3"/>
  <c r="AE61" i="3" s="1"/>
  <c r="AA61" i="3"/>
  <c r="Y61" i="3"/>
  <c r="X61" i="3"/>
  <c r="W61" i="3"/>
  <c r="Z61" i="3" s="1"/>
  <c r="V61" i="3"/>
  <c r="O61" i="3"/>
  <c r="N61" i="3"/>
  <c r="M61" i="3"/>
  <c r="P61" i="3" s="1"/>
  <c r="L61" i="3"/>
  <c r="AD55" i="3"/>
  <c r="AC55" i="3"/>
  <c r="AB55" i="3"/>
  <c r="AE55" i="3" s="1"/>
  <c r="AA55" i="3"/>
  <c r="Y55" i="3"/>
  <c r="X55" i="3"/>
  <c r="W55" i="3"/>
  <c r="Z55" i="3" s="1"/>
  <c r="V55" i="3"/>
  <c r="O55" i="3"/>
  <c r="N55" i="3"/>
  <c r="M55" i="3"/>
  <c r="P55" i="3" s="1"/>
  <c r="L55" i="3"/>
  <c r="AD49" i="3"/>
  <c r="AC49" i="3"/>
  <c r="AB49" i="3"/>
  <c r="AE49" i="3" s="1"/>
  <c r="AA49" i="3"/>
  <c r="Y49" i="3"/>
  <c r="X49" i="3"/>
  <c r="W49" i="3"/>
  <c r="Z49" i="3" s="1"/>
  <c r="V49" i="3"/>
  <c r="O49" i="3"/>
  <c r="N49" i="3"/>
  <c r="M49" i="3"/>
  <c r="P49" i="3" s="1"/>
  <c r="L49" i="3"/>
  <c r="AD43" i="3"/>
  <c r="AC43" i="3"/>
  <c r="AB43" i="3"/>
  <c r="AE43" i="3" s="1"/>
  <c r="AA43" i="3"/>
  <c r="Y43" i="3"/>
  <c r="X43" i="3"/>
  <c r="W43" i="3"/>
  <c r="Z43" i="3" s="1"/>
  <c r="V43" i="3"/>
  <c r="O43" i="3"/>
  <c r="N43" i="3"/>
  <c r="M43" i="3"/>
  <c r="P43" i="3" s="1"/>
  <c r="L43" i="3"/>
  <c r="AD37" i="3"/>
  <c r="AC37" i="3"/>
  <c r="AB37" i="3"/>
  <c r="AE37" i="3" s="1"/>
  <c r="AA37" i="3"/>
  <c r="Y37" i="3"/>
  <c r="X37" i="3"/>
  <c r="W37" i="3"/>
  <c r="Z37" i="3" s="1"/>
  <c r="V37" i="3"/>
  <c r="O37" i="3"/>
  <c r="N37" i="3"/>
  <c r="M37" i="3"/>
  <c r="P37" i="3" s="1"/>
  <c r="L37" i="3"/>
  <c r="AD31" i="3"/>
  <c r="AC31" i="3"/>
  <c r="AB31" i="3"/>
  <c r="AE31" i="3" s="1"/>
  <c r="AA31" i="3"/>
  <c r="Y31" i="3"/>
  <c r="X31" i="3"/>
  <c r="W31" i="3"/>
  <c r="Z31" i="3" s="1"/>
  <c r="V31" i="3"/>
  <c r="O31" i="3"/>
  <c r="N31" i="3"/>
  <c r="M31" i="3"/>
  <c r="P31" i="3" s="1"/>
  <c r="L31" i="3"/>
  <c r="AD25" i="3"/>
  <c r="AC25" i="3"/>
  <c r="AB25" i="3"/>
  <c r="AE25" i="3" s="1"/>
  <c r="AA25" i="3"/>
  <c r="Y25" i="3"/>
  <c r="X25" i="3"/>
  <c r="W25" i="3"/>
  <c r="Z25" i="3" s="1"/>
  <c r="V25" i="3"/>
  <c r="O25" i="3"/>
  <c r="N25" i="3"/>
  <c r="M25" i="3"/>
  <c r="P25" i="3" s="1"/>
  <c r="L25" i="3"/>
  <c r="AD19" i="3"/>
  <c r="AC19" i="3"/>
  <c r="AB19" i="3"/>
  <c r="AE19" i="3" s="1"/>
  <c r="AA19" i="3"/>
  <c r="Y19" i="3"/>
  <c r="X19" i="3"/>
  <c r="W19" i="3"/>
  <c r="Z19" i="3" s="1"/>
  <c r="V19" i="3"/>
  <c r="O19" i="3"/>
  <c r="N19" i="3"/>
  <c r="M19" i="3"/>
  <c r="P19" i="3" s="1"/>
  <c r="L19" i="3"/>
  <c r="AD13" i="3"/>
  <c r="AC13" i="3"/>
  <c r="AB13" i="3"/>
  <c r="AE13" i="3" s="1"/>
  <c r="AA13" i="3"/>
  <c r="Y13" i="3"/>
  <c r="X13" i="3"/>
  <c r="W13" i="3"/>
  <c r="Z13" i="3" s="1"/>
  <c r="V13" i="3"/>
  <c r="O13" i="3"/>
  <c r="N13" i="3"/>
  <c r="M13" i="3"/>
  <c r="P13" i="3" s="1"/>
  <c r="L13" i="3"/>
  <c r="AC11" i="3"/>
  <c r="X11" i="3"/>
  <c r="N11" i="3"/>
  <c r="AC5" i="3"/>
  <c r="X5" i="3"/>
  <c r="N5" i="3"/>
  <c r="AC7" i="3"/>
  <c r="X7" i="3"/>
  <c r="N7" i="3"/>
  <c r="AC199" i="2"/>
  <c r="AC201" i="2"/>
  <c r="AC203" i="2"/>
  <c r="AC205" i="2"/>
  <c r="X199" i="2"/>
  <c r="X201" i="2"/>
  <c r="X203" i="2"/>
  <c r="X205" i="2"/>
  <c r="N199" i="2"/>
  <c r="N201" i="2"/>
  <c r="N203" i="2"/>
  <c r="N205" i="2"/>
  <c r="AC197" i="2"/>
  <c r="X197" i="2"/>
  <c r="N197" i="2"/>
  <c r="AC209" i="2"/>
  <c r="X209" i="2"/>
  <c r="N209" i="2"/>
  <c r="AC187" i="2"/>
  <c r="AC189" i="2"/>
  <c r="AC191" i="2"/>
  <c r="AC193" i="2"/>
  <c r="X187" i="2"/>
  <c r="X189" i="2"/>
  <c r="X191" i="2"/>
  <c r="X193" i="2"/>
  <c r="N187" i="2"/>
  <c r="N189" i="2"/>
  <c r="N191" i="2"/>
  <c r="N193" i="2"/>
  <c r="AC185" i="2"/>
  <c r="X185" i="2"/>
  <c r="N185" i="2"/>
  <c r="AC179" i="2"/>
  <c r="N175" i="2"/>
  <c r="N177" i="2"/>
  <c r="N179" i="2"/>
  <c r="X175" i="2"/>
  <c r="X177" i="2"/>
  <c r="X179" i="2"/>
  <c r="AC175" i="2"/>
  <c r="AC177" i="2"/>
  <c r="AC173" i="2"/>
  <c r="X173" i="2"/>
  <c r="N173" i="2"/>
  <c r="AC167" i="2"/>
  <c r="X167" i="2"/>
  <c r="N167" i="2"/>
  <c r="AC161" i="2"/>
  <c r="X161" i="2"/>
  <c r="N161" i="2"/>
  <c r="AC155" i="2"/>
  <c r="X155" i="2"/>
  <c r="N155" i="2"/>
  <c r="N145" i="2"/>
  <c r="N147" i="2"/>
  <c r="N149" i="2"/>
  <c r="X145" i="2"/>
  <c r="X147" i="2"/>
  <c r="X149" i="2"/>
  <c r="AC145" i="2"/>
  <c r="AC147" i="2"/>
  <c r="AC149" i="2"/>
  <c r="AC143" i="2"/>
  <c r="X143" i="2"/>
  <c r="N143" i="2"/>
  <c r="Y138" i="2"/>
  <c r="X138" i="2"/>
  <c r="AC138" i="2"/>
  <c r="N138" i="2"/>
  <c r="AC83" i="2"/>
  <c r="AC85" i="2"/>
  <c r="X83" i="2"/>
  <c r="X85" i="2"/>
  <c r="N83" i="2"/>
  <c r="N85" i="2"/>
  <c r="AC81" i="2"/>
  <c r="X81" i="2"/>
  <c r="N81" i="2"/>
  <c r="AC67" i="2"/>
  <c r="AC69" i="2"/>
  <c r="AC71" i="2"/>
  <c r="AC73" i="2"/>
  <c r="AC75" i="2"/>
  <c r="X67" i="2"/>
  <c r="X69" i="2"/>
  <c r="X71" i="2"/>
  <c r="X73" i="2"/>
  <c r="X75" i="2"/>
  <c r="N67" i="2"/>
  <c r="N69" i="2"/>
  <c r="N71" i="2"/>
  <c r="N73" i="2"/>
  <c r="N75" i="2"/>
  <c r="AC65" i="2"/>
  <c r="X65" i="2"/>
  <c r="N65" i="2"/>
  <c r="AC53" i="2"/>
  <c r="AC55" i="2"/>
  <c r="AC57" i="2"/>
  <c r="AC59" i="2"/>
  <c r="AC61" i="2"/>
  <c r="X53" i="2"/>
  <c r="X55" i="2"/>
  <c r="X57" i="2"/>
  <c r="X59" i="2"/>
  <c r="X61" i="2"/>
  <c r="N53" i="2"/>
  <c r="N55" i="2"/>
  <c r="N57" i="2"/>
  <c r="N59" i="2"/>
  <c r="N61" i="2"/>
  <c r="N51" i="2"/>
  <c r="X51" i="2"/>
  <c r="AC51" i="2"/>
  <c r="N39" i="2"/>
  <c r="N41" i="2"/>
  <c r="N43" i="2"/>
  <c r="N45" i="2"/>
  <c r="N47" i="2"/>
  <c r="X39" i="2"/>
  <c r="X41" i="2"/>
  <c r="X43" i="2"/>
  <c r="X45" i="2"/>
  <c r="X47" i="2"/>
  <c r="AC39" i="2"/>
  <c r="AC41" i="2"/>
  <c r="AC43" i="2"/>
  <c r="AC45" i="2"/>
  <c r="AC47" i="2"/>
  <c r="AC37" i="2"/>
  <c r="X37" i="2"/>
  <c r="N37" i="2"/>
  <c r="AC23" i="2"/>
  <c r="AC25" i="2"/>
  <c r="AC27" i="2"/>
  <c r="AC29" i="2"/>
  <c r="AC31" i="2"/>
  <c r="X23" i="2"/>
  <c r="X25" i="2"/>
  <c r="X27" i="2"/>
  <c r="X29" i="2"/>
  <c r="X31" i="2"/>
  <c r="N23" i="2"/>
  <c r="N25" i="2"/>
  <c r="N27" i="2"/>
  <c r="N29" i="2"/>
  <c r="N31" i="2"/>
  <c r="AC21" i="2"/>
  <c r="X21" i="2"/>
  <c r="N21" i="2"/>
  <c r="AC11" i="2"/>
  <c r="AC13" i="2"/>
  <c r="AC15" i="2"/>
  <c r="X11" i="2"/>
  <c r="X13" i="2"/>
  <c r="X15" i="2"/>
  <c r="N11" i="2"/>
  <c r="N13" i="2"/>
  <c r="N15" i="2"/>
  <c r="AC9" i="2"/>
  <c r="X9" i="2"/>
  <c r="N9" i="2"/>
  <c r="AC217" i="2"/>
  <c r="AC219" i="2"/>
  <c r="X217" i="2"/>
  <c r="X219" i="2"/>
  <c r="N217" i="2"/>
  <c r="N219" i="2"/>
  <c r="AC215" i="2"/>
  <c r="X215" i="2"/>
  <c r="N215" i="2"/>
  <c r="AC227" i="2"/>
  <c r="AC225" i="2"/>
  <c r="X227" i="2"/>
  <c r="X225" i="2"/>
  <c r="N227" i="2"/>
  <c r="N225" i="2"/>
  <c r="AC233" i="2"/>
  <c r="AC231" i="2"/>
  <c r="X233" i="2"/>
  <c r="X231" i="2"/>
  <c r="N233" i="2"/>
  <c r="N231" i="2"/>
  <c r="AC237" i="2"/>
  <c r="N237" i="2"/>
  <c r="X237" i="2"/>
  <c r="AC245" i="2"/>
  <c r="AC247" i="2"/>
  <c r="X245" i="2"/>
  <c r="X247" i="2"/>
  <c r="N245" i="2"/>
  <c r="N247" i="2"/>
  <c r="AC243" i="2"/>
  <c r="X243" i="2"/>
  <c r="N243" i="2"/>
  <c r="AC255" i="2"/>
  <c r="AC257" i="2"/>
  <c r="AC259" i="2"/>
  <c r="AC261" i="2"/>
  <c r="AC263" i="2"/>
  <c r="X255" i="2"/>
  <c r="X257" i="2"/>
  <c r="X259" i="2"/>
  <c r="X261" i="2"/>
  <c r="X263" i="2"/>
  <c r="AC253" i="2"/>
  <c r="X253" i="2"/>
  <c r="N255" i="2"/>
  <c r="N257" i="2"/>
  <c r="N259" i="2"/>
  <c r="N261" i="2"/>
  <c r="N263" i="2"/>
  <c r="N253" i="2"/>
  <c r="AD265" i="2"/>
  <c r="AC265" i="2"/>
  <c r="AB265" i="2"/>
  <c r="AE265" i="2" s="1"/>
  <c r="AA265" i="2"/>
  <c r="Y265" i="2"/>
  <c r="X265" i="2"/>
  <c r="W265" i="2"/>
  <c r="Z265" i="2" s="1"/>
  <c r="V265" i="2"/>
  <c r="O265" i="2"/>
  <c r="N265" i="2"/>
  <c r="M265" i="2"/>
  <c r="P265" i="2" s="1"/>
  <c r="L265" i="2"/>
  <c r="AD249" i="2"/>
  <c r="AC249" i="2"/>
  <c r="AB249" i="2"/>
  <c r="AE249" i="2" s="1"/>
  <c r="AA249" i="2"/>
  <c r="Y249" i="2"/>
  <c r="X249" i="2"/>
  <c r="W249" i="2"/>
  <c r="Z249" i="2" s="1"/>
  <c r="V249" i="2"/>
  <c r="O249" i="2"/>
  <c r="N249" i="2"/>
  <c r="M249" i="2"/>
  <c r="P249" i="2" s="1"/>
  <c r="L249" i="2"/>
  <c r="AD239" i="2"/>
  <c r="AC239" i="2"/>
  <c r="AB239" i="2"/>
  <c r="AE239" i="2" s="1"/>
  <c r="AA239" i="2"/>
  <c r="Y239" i="2"/>
  <c r="X239" i="2"/>
  <c r="W239" i="2"/>
  <c r="Z239" i="2" s="1"/>
  <c r="V239" i="2"/>
  <c r="O239" i="2"/>
  <c r="N239" i="2"/>
  <c r="M239" i="2"/>
  <c r="P239" i="2" s="1"/>
  <c r="L239" i="2"/>
  <c r="AD221" i="2"/>
  <c r="AC221" i="2"/>
  <c r="AB221" i="2"/>
  <c r="AE221" i="2" s="1"/>
  <c r="AA221" i="2"/>
  <c r="Y221" i="2"/>
  <c r="X221" i="2"/>
  <c r="W221" i="2"/>
  <c r="Z221" i="2" s="1"/>
  <c r="V221" i="2"/>
  <c r="O221" i="2"/>
  <c r="N221" i="2"/>
  <c r="M221" i="2"/>
  <c r="P221" i="2" s="1"/>
  <c r="L221" i="2"/>
  <c r="AD211" i="2"/>
  <c r="AC211" i="2"/>
  <c r="AB211" i="2"/>
  <c r="AE211" i="2" s="1"/>
  <c r="AA211" i="2"/>
  <c r="Y211" i="2"/>
  <c r="X211" i="2"/>
  <c r="W211" i="2"/>
  <c r="Z211" i="2" s="1"/>
  <c r="V211" i="2"/>
  <c r="O211" i="2"/>
  <c r="N211" i="2"/>
  <c r="M211" i="2"/>
  <c r="P211" i="2" s="1"/>
  <c r="L211" i="2"/>
  <c r="AD181" i="2"/>
  <c r="AC181" i="2"/>
  <c r="AB181" i="2"/>
  <c r="AE181" i="2" s="1"/>
  <c r="AA181" i="2"/>
  <c r="Y181" i="2"/>
  <c r="X181" i="2"/>
  <c r="W181" i="2"/>
  <c r="Z181" i="2" s="1"/>
  <c r="V181" i="2"/>
  <c r="O181" i="2"/>
  <c r="N181" i="2"/>
  <c r="M181" i="2"/>
  <c r="P181" i="2" s="1"/>
  <c r="L181" i="2"/>
  <c r="AD169" i="2"/>
  <c r="AC169" i="2"/>
  <c r="AB169" i="2"/>
  <c r="AE169" i="2" s="1"/>
  <c r="AA169" i="2"/>
  <c r="Y169" i="2"/>
  <c r="X169" i="2"/>
  <c r="W169" i="2"/>
  <c r="Z169" i="2" s="1"/>
  <c r="V169" i="2"/>
  <c r="O169" i="2"/>
  <c r="N169" i="2"/>
  <c r="M169" i="2"/>
  <c r="P169" i="2" s="1"/>
  <c r="L169" i="2"/>
  <c r="AD163" i="2"/>
  <c r="AC163" i="2"/>
  <c r="AB163" i="2"/>
  <c r="AE163" i="2" s="1"/>
  <c r="AA163" i="2"/>
  <c r="Y163" i="2"/>
  <c r="X163" i="2"/>
  <c r="W163" i="2"/>
  <c r="Z163" i="2" s="1"/>
  <c r="V163" i="2"/>
  <c r="O163" i="2"/>
  <c r="N163" i="2"/>
  <c r="M163" i="2"/>
  <c r="P163" i="2" s="1"/>
  <c r="L163" i="2"/>
  <c r="AD157" i="2"/>
  <c r="AC157" i="2"/>
  <c r="AB157" i="2"/>
  <c r="AE157" i="2" s="1"/>
  <c r="AA157" i="2"/>
  <c r="Y157" i="2"/>
  <c r="X157" i="2"/>
  <c r="W157" i="2"/>
  <c r="Z157" i="2" s="1"/>
  <c r="V157" i="2"/>
  <c r="O157" i="2"/>
  <c r="N157" i="2"/>
  <c r="M157" i="2"/>
  <c r="P157" i="2" s="1"/>
  <c r="L157" i="2"/>
  <c r="AD151" i="2"/>
  <c r="AC151" i="2"/>
  <c r="AB151" i="2"/>
  <c r="AE151" i="2" s="1"/>
  <c r="AA151" i="2"/>
  <c r="Y151" i="2"/>
  <c r="X151" i="2"/>
  <c r="W151" i="2"/>
  <c r="Z151" i="2" s="1"/>
  <c r="V151" i="2"/>
  <c r="O151" i="2"/>
  <c r="N151" i="2"/>
  <c r="M151" i="2"/>
  <c r="P151" i="2" s="1"/>
  <c r="L151" i="2"/>
  <c r="AD87" i="2"/>
  <c r="AC87" i="2"/>
  <c r="AB87" i="2"/>
  <c r="AE87" i="2" s="1"/>
  <c r="AA87" i="2"/>
  <c r="Y87" i="2"/>
  <c r="X87" i="2"/>
  <c r="W87" i="2"/>
  <c r="Z87" i="2" s="1"/>
  <c r="V87" i="2"/>
  <c r="O87" i="2"/>
  <c r="N87" i="2"/>
  <c r="M87" i="2"/>
  <c r="P87" i="2" s="1"/>
  <c r="L87" i="2"/>
  <c r="AD77" i="2"/>
  <c r="AC77" i="2"/>
  <c r="AB77" i="2"/>
  <c r="AE77" i="2" s="1"/>
  <c r="AA77" i="2"/>
  <c r="Y77" i="2"/>
  <c r="X77" i="2"/>
  <c r="W77" i="2"/>
  <c r="Z77" i="2" s="1"/>
  <c r="V77" i="2"/>
  <c r="O77" i="2"/>
  <c r="N77" i="2"/>
  <c r="M77" i="2"/>
  <c r="P77" i="2" s="1"/>
  <c r="L77" i="2"/>
  <c r="AD33" i="2"/>
  <c r="AC33" i="2"/>
  <c r="AB33" i="2"/>
  <c r="AE33" i="2" s="1"/>
  <c r="AA33" i="2"/>
  <c r="Y33" i="2"/>
  <c r="X33" i="2"/>
  <c r="W33" i="2"/>
  <c r="Z33" i="2" s="1"/>
  <c r="V33" i="2"/>
  <c r="O33" i="2"/>
  <c r="N33" i="2"/>
  <c r="M33" i="2"/>
  <c r="P33" i="2" s="1"/>
  <c r="L33" i="2"/>
  <c r="AD17" i="2"/>
  <c r="AC17" i="2"/>
  <c r="AB17" i="2"/>
  <c r="AE17" i="2" s="1"/>
  <c r="AA17" i="2"/>
  <c r="Y17" i="2"/>
  <c r="X17" i="2"/>
  <c r="W17" i="2"/>
  <c r="Z17" i="2" s="1"/>
  <c r="V17" i="2"/>
  <c r="O17" i="2"/>
  <c r="N17" i="2"/>
  <c r="M17" i="2"/>
  <c r="P17" i="2" s="1"/>
  <c r="L17" i="2"/>
  <c r="AC5" i="2"/>
  <c r="X5" i="2"/>
  <c r="N5" i="2"/>
  <c r="O167" i="2"/>
  <c r="AA16" i="1"/>
  <c r="AA17" i="1"/>
  <c r="AA18" i="1"/>
  <c r="AA19" i="1"/>
  <c r="AA21" i="1"/>
  <c r="AA22" i="1"/>
  <c r="AA25" i="1"/>
  <c r="AA27" i="1"/>
  <c r="AA28" i="1"/>
  <c r="AB16" i="1"/>
  <c r="AB17" i="1"/>
  <c r="AB18" i="1"/>
  <c r="AB19" i="1"/>
  <c r="AB21" i="1"/>
  <c r="AB22" i="1"/>
  <c r="AB25" i="1"/>
  <c r="AB27" i="1"/>
  <c r="AB28" i="1"/>
  <c r="N16" i="1"/>
  <c r="N17" i="1"/>
  <c r="N18" i="1"/>
  <c r="N19" i="1"/>
  <c r="N21" i="1"/>
  <c r="N22" i="1"/>
  <c r="N24" i="1"/>
  <c r="N25" i="1"/>
  <c r="N27" i="1"/>
  <c r="N28" i="1"/>
  <c r="X16" i="1"/>
  <c r="X17" i="1"/>
  <c r="X18" i="1"/>
  <c r="X19" i="1"/>
  <c r="X21" i="1"/>
  <c r="X22" i="1"/>
  <c r="X25" i="1"/>
  <c r="X27" i="1"/>
  <c r="X28" i="1"/>
  <c r="AC16" i="1"/>
  <c r="AC17" i="1"/>
  <c r="AC18" i="1"/>
  <c r="AC19" i="1"/>
  <c r="AC21" i="1"/>
  <c r="AC22" i="1"/>
  <c r="AC25" i="1"/>
  <c r="AC27" i="1"/>
  <c r="AC28" i="1"/>
  <c r="AC15" i="1"/>
  <c r="X15" i="1"/>
  <c r="N15" i="1"/>
  <c r="AC11" i="1"/>
  <c r="X11" i="1"/>
  <c r="N11" i="1"/>
  <c r="AC6" i="1"/>
  <c r="AC7" i="1"/>
  <c r="AC5" i="1"/>
  <c r="X6" i="1"/>
  <c r="X7" i="1"/>
  <c r="X5" i="1"/>
  <c r="N6" i="1"/>
  <c r="N7" i="1"/>
  <c r="N5" i="1"/>
  <c r="AA23" i="1" l="1"/>
  <c r="AA20" i="1"/>
  <c r="U118" i="11"/>
  <c r="U191" i="7"/>
  <c r="X6" i="6" l="1"/>
  <c r="X8" i="6"/>
  <c r="X9" i="6"/>
  <c r="X11" i="6"/>
  <c r="X12" i="6"/>
  <c r="X14" i="6"/>
  <c r="X15" i="6"/>
  <c r="X5" i="6"/>
  <c r="N6" i="6"/>
  <c r="N8" i="6"/>
  <c r="N9" i="6"/>
  <c r="N11" i="6"/>
  <c r="N12" i="6"/>
  <c r="N14" i="6"/>
  <c r="N15" i="6"/>
  <c r="N5" i="6"/>
  <c r="O6" i="6"/>
  <c r="O8" i="6"/>
  <c r="O9" i="6"/>
  <c r="O11" i="6"/>
  <c r="O12" i="6"/>
  <c r="O14" i="6"/>
  <c r="O15" i="6"/>
  <c r="M6" i="6"/>
  <c r="M8" i="6"/>
  <c r="M9" i="6"/>
  <c r="M11" i="6"/>
  <c r="M12" i="6"/>
  <c r="M14" i="6"/>
  <c r="M15" i="6"/>
  <c r="L6" i="6"/>
  <c r="L8" i="6"/>
  <c r="L9" i="6"/>
  <c r="L11" i="6"/>
  <c r="L12" i="6"/>
  <c r="L14" i="6"/>
  <c r="L15" i="6"/>
  <c r="AD6" i="6"/>
  <c r="AD8" i="6"/>
  <c r="AD9" i="6"/>
  <c r="AD11" i="6"/>
  <c r="AD12" i="6"/>
  <c r="AD14" i="6"/>
  <c r="AD15" i="6"/>
  <c r="AC6" i="6"/>
  <c r="AC8" i="6"/>
  <c r="AC9" i="6"/>
  <c r="AC11" i="6"/>
  <c r="AC12" i="6"/>
  <c r="AC14" i="6"/>
  <c r="AC15" i="6"/>
  <c r="AB6" i="6"/>
  <c r="AB8" i="6"/>
  <c r="AB9" i="6"/>
  <c r="AB11" i="6"/>
  <c r="AB12" i="6"/>
  <c r="AB14" i="6"/>
  <c r="AB15" i="6"/>
  <c r="AA6" i="6"/>
  <c r="AA8" i="6"/>
  <c r="AA9" i="6"/>
  <c r="AA11" i="6"/>
  <c r="AA12" i="6"/>
  <c r="AA14" i="6"/>
  <c r="AA15" i="6"/>
  <c r="AC5" i="6"/>
  <c r="AD5" i="6"/>
  <c r="AB5" i="6"/>
  <c r="AA5" i="6"/>
  <c r="O5" i="6"/>
  <c r="M5" i="6"/>
  <c r="L5" i="6"/>
  <c r="AA10" i="6" l="1"/>
  <c r="L16" i="6"/>
  <c r="L7" i="6"/>
  <c r="L13" i="6"/>
  <c r="AA7" i="6"/>
  <c r="L10" i="6"/>
  <c r="AA13" i="6"/>
  <c r="AD187" i="5" l="1"/>
  <c r="AD185" i="5"/>
  <c r="AD183" i="5"/>
  <c r="AD181" i="5"/>
  <c r="AD179" i="5"/>
  <c r="AC187" i="5"/>
  <c r="AC185" i="5"/>
  <c r="AC183" i="5"/>
  <c r="AC181" i="5"/>
  <c r="AC179" i="5"/>
  <c r="AB187" i="5"/>
  <c r="AB185" i="5"/>
  <c r="AB183" i="5"/>
  <c r="AB181" i="5"/>
  <c r="AB179" i="5"/>
  <c r="AA187" i="5"/>
  <c r="AA185" i="5"/>
  <c r="AA183" i="5"/>
  <c r="AA181" i="5"/>
  <c r="AA179" i="5"/>
  <c r="O187" i="5"/>
  <c r="O185" i="5"/>
  <c r="O183" i="5"/>
  <c r="O181" i="5"/>
  <c r="O179" i="5"/>
  <c r="N187" i="5"/>
  <c r="N185" i="5"/>
  <c r="N183" i="5"/>
  <c r="N181" i="5"/>
  <c r="N179" i="5"/>
  <c r="M187" i="5"/>
  <c r="M185" i="5"/>
  <c r="M183" i="5"/>
  <c r="M181" i="5"/>
  <c r="M179" i="5"/>
  <c r="L187" i="5"/>
  <c r="L185" i="5"/>
  <c r="L183" i="5"/>
  <c r="L181" i="5"/>
  <c r="L179" i="5"/>
  <c r="AA144" i="5" l="1"/>
  <c r="AA145" i="5" s="1"/>
  <c r="AA146" i="5"/>
  <c r="AA148" i="5"/>
  <c r="AA150" i="5"/>
  <c r="AA152" i="5"/>
  <c r="AD144" i="5"/>
  <c r="AD146" i="5"/>
  <c r="AD148" i="5"/>
  <c r="AD150" i="5"/>
  <c r="AD152" i="5"/>
  <c r="AC144" i="5"/>
  <c r="AC146" i="5"/>
  <c r="AC148" i="5"/>
  <c r="AC150" i="5"/>
  <c r="AC152" i="5"/>
  <c r="AB144" i="5"/>
  <c r="AB146" i="5"/>
  <c r="AB148" i="5"/>
  <c r="AB150" i="5"/>
  <c r="AB152" i="5"/>
  <c r="AD142" i="5"/>
  <c r="AC142" i="5"/>
  <c r="AB142" i="5"/>
  <c r="AA142" i="5"/>
  <c r="O144" i="5"/>
  <c r="O146" i="5"/>
  <c r="O148" i="5"/>
  <c r="O150" i="5"/>
  <c r="N144" i="5"/>
  <c r="N146" i="5"/>
  <c r="N148" i="5"/>
  <c r="N150" i="5"/>
  <c r="N152" i="5"/>
  <c r="M144" i="5"/>
  <c r="P144" i="5" s="1"/>
  <c r="M146" i="5"/>
  <c r="P146" i="5" s="1"/>
  <c r="M148" i="5"/>
  <c r="P148" i="5" s="1"/>
  <c r="M150" i="5"/>
  <c r="P150" i="5" s="1"/>
  <c r="M152" i="5"/>
  <c r="P152" i="5" s="1"/>
  <c r="L144" i="5"/>
  <c r="L145" i="5" s="1"/>
  <c r="L146" i="5"/>
  <c r="L147" i="5" s="1"/>
  <c r="L148" i="5"/>
  <c r="L149" i="5" s="1"/>
  <c r="L150" i="5"/>
  <c r="L151" i="5" s="1"/>
  <c r="L152" i="5"/>
  <c r="O142" i="5"/>
  <c r="N142" i="5"/>
  <c r="M142" i="5"/>
  <c r="L142" i="5"/>
  <c r="L143" i="5" s="1"/>
  <c r="AD136" i="5"/>
  <c r="AD134" i="5"/>
  <c r="AD132" i="5"/>
  <c r="AC136" i="5"/>
  <c r="AC134" i="5"/>
  <c r="AC132" i="5"/>
  <c r="AB132" i="5"/>
  <c r="AB134" i="5"/>
  <c r="AB136" i="5"/>
  <c r="AA136" i="5"/>
  <c r="AA134" i="5"/>
  <c r="AA132" i="5"/>
  <c r="O136" i="5"/>
  <c r="O134" i="5"/>
  <c r="O132" i="5"/>
  <c r="N136" i="5"/>
  <c r="N134" i="5"/>
  <c r="N132" i="5"/>
  <c r="M132" i="5"/>
  <c r="M134" i="5"/>
  <c r="M136" i="5"/>
  <c r="L136" i="5"/>
  <c r="L134" i="5"/>
  <c r="L132" i="5"/>
  <c r="AD126" i="5"/>
  <c r="AC126" i="5"/>
  <c r="AB126" i="5"/>
  <c r="AA126" i="5"/>
  <c r="O126" i="5"/>
  <c r="N126" i="5"/>
  <c r="M126" i="5"/>
  <c r="L126" i="5"/>
  <c r="AD110" i="5"/>
  <c r="AD111" i="5"/>
  <c r="AD114" i="5"/>
  <c r="AD116" i="5"/>
  <c r="AD118" i="5"/>
  <c r="AD120" i="5"/>
  <c r="AC110" i="5"/>
  <c r="AC111" i="5"/>
  <c r="AC114" i="5"/>
  <c r="AC116" i="5"/>
  <c r="AC118" i="5"/>
  <c r="AC120" i="5"/>
  <c r="AB110" i="5"/>
  <c r="AE110" i="5" s="1"/>
  <c r="AB111" i="5"/>
  <c r="AB114" i="5"/>
  <c r="AB116" i="5"/>
  <c r="AB118" i="5"/>
  <c r="AB120" i="5"/>
  <c r="AA110" i="5"/>
  <c r="AA111" i="5"/>
  <c r="AA114" i="5"/>
  <c r="AA116" i="5"/>
  <c r="AA118" i="5"/>
  <c r="AA120" i="5"/>
  <c r="AD109" i="5"/>
  <c r="AC109" i="5"/>
  <c r="AB109" i="5"/>
  <c r="AA109" i="5"/>
  <c r="AA113" i="5" s="1"/>
  <c r="O110" i="5"/>
  <c r="O111" i="5"/>
  <c r="O114" i="5"/>
  <c r="O116" i="5"/>
  <c r="O118" i="5"/>
  <c r="O120" i="5"/>
  <c r="N110" i="5"/>
  <c r="N111" i="5"/>
  <c r="N114" i="5"/>
  <c r="N116" i="5"/>
  <c r="N118" i="5"/>
  <c r="N120" i="5"/>
  <c r="M110" i="5"/>
  <c r="M111" i="5"/>
  <c r="M114" i="5"/>
  <c r="M116" i="5"/>
  <c r="M118" i="5"/>
  <c r="M120" i="5"/>
  <c r="L110" i="5"/>
  <c r="L111" i="5"/>
  <c r="L114" i="5"/>
  <c r="L115" i="5" s="1"/>
  <c r="L116" i="5"/>
  <c r="L117" i="5" s="1"/>
  <c r="L118" i="5"/>
  <c r="L119" i="5" s="1"/>
  <c r="L120" i="5"/>
  <c r="O109" i="5"/>
  <c r="N109" i="5"/>
  <c r="M109" i="5"/>
  <c r="L109" i="5"/>
  <c r="L113" i="5" s="1"/>
  <c r="AD95" i="5"/>
  <c r="AD97" i="5"/>
  <c r="AD99" i="5"/>
  <c r="AD101" i="5"/>
  <c r="AD103" i="5"/>
  <c r="AC95" i="5"/>
  <c r="AC97" i="5"/>
  <c r="AC99" i="5"/>
  <c r="AC101" i="5"/>
  <c r="AC103" i="5"/>
  <c r="AB95" i="5"/>
  <c r="AB97" i="5"/>
  <c r="AB99" i="5"/>
  <c r="AB101" i="5"/>
  <c r="AB103" i="5"/>
  <c r="AA95" i="5"/>
  <c r="AA97" i="5"/>
  <c r="AA99" i="5"/>
  <c r="AA101" i="5"/>
  <c r="AA103" i="5"/>
  <c r="AD93" i="5"/>
  <c r="AC93" i="5"/>
  <c r="AB93" i="5"/>
  <c r="AA93" i="5"/>
  <c r="AD105" i="5"/>
  <c r="AB105" i="5"/>
  <c r="AA105" i="5"/>
  <c r="O105" i="5"/>
  <c r="N105" i="5"/>
  <c r="M105" i="5"/>
  <c r="L105" i="5"/>
  <c r="O95" i="5"/>
  <c r="O97" i="5"/>
  <c r="O99" i="5"/>
  <c r="O101" i="5"/>
  <c r="O103" i="5"/>
  <c r="N95" i="5"/>
  <c r="N97" i="5"/>
  <c r="N99" i="5"/>
  <c r="N101" i="5"/>
  <c r="N103" i="5"/>
  <c r="M95" i="5"/>
  <c r="M97" i="5"/>
  <c r="M99" i="5"/>
  <c r="M101" i="5"/>
  <c r="M103" i="5"/>
  <c r="L95" i="5"/>
  <c r="L97" i="5"/>
  <c r="L99" i="5"/>
  <c r="L100" i="5" s="1"/>
  <c r="L101" i="5"/>
  <c r="L103" i="5"/>
  <c r="O93" i="5"/>
  <c r="N93" i="5"/>
  <c r="M93" i="5"/>
  <c r="L93" i="5"/>
  <c r="L94" i="5" s="1"/>
  <c r="AD89" i="5"/>
  <c r="AC89" i="5"/>
  <c r="AB89" i="5"/>
  <c r="AA89" i="5"/>
  <c r="O89" i="5"/>
  <c r="N89" i="5"/>
  <c r="M89" i="5"/>
  <c r="L89" i="5"/>
  <c r="AD69" i="5"/>
  <c r="AD67" i="5"/>
  <c r="AC69" i="5"/>
  <c r="AC67" i="5"/>
  <c r="AB69" i="5"/>
  <c r="AB67" i="5"/>
  <c r="AA69" i="5"/>
  <c r="AA67" i="5"/>
  <c r="O69" i="5"/>
  <c r="O67" i="5"/>
  <c r="N69" i="5"/>
  <c r="N67" i="5"/>
  <c r="M69" i="5"/>
  <c r="M67" i="5"/>
  <c r="L69" i="5"/>
  <c r="L67" i="5"/>
  <c r="AD63" i="5"/>
  <c r="AD61" i="5"/>
  <c r="AC63" i="5"/>
  <c r="AC61" i="5"/>
  <c r="AB63" i="5"/>
  <c r="AB61" i="5"/>
  <c r="AA63" i="5"/>
  <c r="AA61" i="5"/>
  <c r="O63" i="5"/>
  <c r="O61" i="5"/>
  <c r="N63" i="5"/>
  <c r="N61" i="5"/>
  <c r="M63" i="5"/>
  <c r="M61" i="5"/>
  <c r="L63" i="5"/>
  <c r="L61" i="5"/>
  <c r="AD57" i="5"/>
  <c r="AD55" i="5"/>
  <c r="AD53" i="5"/>
  <c r="AC57" i="5"/>
  <c r="AC55" i="5"/>
  <c r="AC53" i="5"/>
  <c r="AB57" i="5"/>
  <c r="AB55" i="5"/>
  <c r="AB53" i="5"/>
  <c r="AA57" i="5"/>
  <c r="AA55" i="5"/>
  <c r="AA53" i="5"/>
  <c r="O57" i="5"/>
  <c r="O55" i="5"/>
  <c r="O53" i="5"/>
  <c r="N57" i="5"/>
  <c r="N55" i="5"/>
  <c r="N53" i="5"/>
  <c r="M57" i="5"/>
  <c r="M55" i="5"/>
  <c r="M53" i="5"/>
  <c r="L57" i="5"/>
  <c r="L55" i="5"/>
  <c r="L53" i="5"/>
  <c r="AD48" i="5"/>
  <c r="AC48" i="5"/>
  <c r="AB48" i="5"/>
  <c r="AA48" i="5"/>
  <c r="O48" i="5"/>
  <c r="N48" i="5"/>
  <c r="M48" i="5"/>
  <c r="L48" i="5"/>
  <c r="AD30" i="5"/>
  <c r="AD32" i="5"/>
  <c r="AD34" i="5"/>
  <c r="AD36" i="5"/>
  <c r="AD38" i="5"/>
  <c r="AD40" i="5"/>
  <c r="AD42" i="5"/>
  <c r="AD44" i="5"/>
  <c r="AD46" i="5"/>
  <c r="AC30" i="5"/>
  <c r="AC32" i="5"/>
  <c r="AC34" i="5"/>
  <c r="AC36" i="5"/>
  <c r="AC38" i="5"/>
  <c r="AC40" i="5"/>
  <c r="AC42" i="5"/>
  <c r="AC44" i="5"/>
  <c r="AC46" i="5"/>
  <c r="AB30" i="5"/>
  <c r="AB32" i="5"/>
  <c r="AB34" i="5"/>
  <c r="AB36" i="5"/>
  <c r="AB38" i="5"/>
  <c r="AB40" i="5"/>
  <c r="AB42" i="5"/>
  <c r="AB44" i="5"/>
  <c r="AB46" i="5"/>
  <c r="AA30" i="5"/>
  <c r="AA32" i="5"/>
  <c r="AA34" i="5"/>
  <c r="AA36" i="5"/>
  <c r="AA38" i="5"/>
  <c r="AA40" i="5"/>
  <c r="AA42" i="5"/>
  <c r="AA44" i="5"/>
  <c r="AA46" i="5"/>
  <c r="AD28" i="5"/>
  <c r="AC28" i="5"/>
  <c r="AB28" i="5"/>
  <c r="AA28" i="5"/>
  <c r="O30" i="5"/>
  <c r="O32" i="5"/>
  <c r="O34" i="5"/>
  <c r="O36" i="5"/>
  <c r="O38" i="5"/>
  <c r="O40" i="5"/>
  <c r="O42" i="5"/>
  <c r="O44" i="5"/>
  <c r="O46" i="5"/>
  <c r="N30" i="5"/>
  <c r="N32" i="5"/>
  <c r="N34" i="5"/>
  <c r="N36" i="5"/>
  <c r="N38" i="5"/>
  <c r="N40" i="5"/>
  <c r="N42" i="5"/>
  <c r="N44" i="5"/>
  <c r="N46" i="5"/>
  <c r="M30" i="5"/>
  <c r="M32" i="5"/>
  <c r="M34" i="5"/>
  <c r="M36" i="5"/>
  <c r="M38" i="5"/>
  <c r="M40" i="5"/>
  <c r="M42" i="5"/>
  <c r="M44" i="5"/>
  <c r="M46" i="5"/>
  <c r="L30" i="5"/>
  <c r="L32" i="5"/>
  <c r="L34" i="5"/>
  <c r="L35" i="5" s="1"/>
  <c r="L36" i="5"/>
  <c r="L38" i="5"/>
  <c r="L40" i="5"/>
  <c r="L42" i="5"/>
  <c r="L44" i="5"/>
  <c r="L46" i="5"/>
  <c r="O28" i="5"/>
  <c r="N28" i="5"/>
  <c r="M28" i="5"/>
  <c r="L28" i="5"/>
  <c r="L29" i="5" s="1"/>
  <c r="L112" i="5" l="1"/>
  <c r="L98" i="5"/>
  <c r="L102" i="5"/>
  <c r="L96" i="5"/>
  <c r="AA143" i="5"/>
  <c r="AA151" i="5"/>
  <c r="AA117" i="5"/>
  <c r="AA115" i="5"/>
  <c r="AA119" i="5"/>
  <c r="AA112" i="5"/>
  <c r="AA94" i="5"/>
  <c r="AA149" i="5"/>
  <c r="AA147" i="5"/>
  <c r="AA102" i="5"/>
  <c r="L31" i="5"/>
  <c r="AA100" i="5"/>
  <c r="L33" i="5"/>
  <c r="AA98" i="5"/>
  <c r="AA96" i="5"/>
  <c r="L41" i="5"/>
  <c r="L39" i="5"/>
  <c r="L37" i="5"/>
  <c r="AA39" i="5"/>
  <c r="L45" i="5"/>
  <c r="L43" i="5"/>
  <c r="AA45" i="5"/>
  <c r="AA43" i="5"/>
  <c r="AA35" i="5"/>
  <c r="AA41" i="5"/>
  <c r="AA29" i="5"/>
  <c r="AA33" i="5"/>
  <c r="AA31" i="5"/>
  <c r="AA37" i="5"/>
  <c r="AD23" i="5" l="1"/>
  <c r="AC23" i="5"/>
  <c r="AB23" i="5"/>
  <c r="O23" i="5"/>
  <c r="M23" i="5"/>
  <c r="AD18" i="5"/>
  <c r="AC18" i="5"/>
  <c r="AB18" i="5"/>
  <c r="O18" i="5"/>
  <c r="M18" i="5"/>
  <c r="AD12" i="5"/>
  <c r="AD11" i="5"/>
  <c r="AC12" i="5"/>
  <c r="AC11" i="5"/>
  <c r="AB12" i="5"/>
  <c r="AB11" i="5"/>
  <c r="AA12" i="5"/>
  <c r="AA11" i="5"/>
  <c r="O12" i="5"/>
  <c r="O11" i="5"/>
  <c r="N12" i="5"/>
  <c r="N11" i="5"/>
  <c r="M12" i="5"/>
  <c r="M11" i="5"/>
  <c r="L12" i="5"/>
  <c r="L11" i="5"/>
  <c r="AD6" i="5"/>
  <c r="AD5" i="5"/>
  <c r="AC6" i="5"/>
  <c r="AC5" i="5"/>
  <c r="AB6" i="5"/>
  <c r="AB5" i="5"/>
  <c r="AA6" i="5"/>
  <c r="AA5" i="5"/>
  <c r="O6" i="5"/>
  <c r="O5" i="5"/>
  <c r="N6" i="5"/>
  <c r="N5" i="5"/>
  <c r="M6" i="5"/>
  <c r="M5" i="5"/>
  <c r="L6" i="5"/>
  <c r="L5" i="5"/>
  <c r="AA195" i="4"/>
  <c r="AA197" i="4"/>
  <c r="AA199" i="4"/>
  <c r="AA201" i="4"/>
  <c r="AA203" i="4"/>
  <c r="AA205" i="4"/>
  <c r="AA207" i="4"/>
  <c r="AA209" i="4"/>
  <c r="AA211" i="4"/>
  <c r="AA213" i="4"/>
  <c r="AA215" i="4"/>
  <c r="AC195" i="4"/>
  <c r="AC197" i="4"/>
  <c r="AC199" i="4"/>
  <c r="AC201" i="4"/>
  <c r="AC203" i="4"/>
  <c r="AC205" i="4"/>
  <c r="AC207" i="4"/>
  <c r="AC209" i="4"/>
  <c r="AC211" i="4"/>
  <c r="AC213" i="4"/>
  <c r="AC215" i="4"/>
  <c r="AB195" i="4"/>
  <c r="AB197" i="4"/>
  <c r="AB199" i="4"/>
  <c r="AB201" i="4"/>
  <c r="AB203" i="4"/>
  <c r="AB205" i="4"/>
  <c r="AB207" i="4"/>
  <c r="AB209" i="4"/>
  <c r="AB211" i="4"/>
  <c r="AB213" i="4"/>
  <c r="AB215" i="4"/>
  <c r="AD195" i="4"/>
  <c r="AD197" i="4"/>
  <c r="AD199" i="4"/>
  <c r="AD201" i="4"/>
  <c r="AD203" i="4"/>
  <c r="AD205" i="4"/>
  <c r="AD207" i="4"/>
  <c r="AD209" i="4"/>
  <c r="AD211" i="4"/>
  <c r="AD213" i="4"/>
  <c r="AD215" i="4"/>
  <c r="O195" i="4"/>
  <c r="O197" i="4"/>
  <c r="O199" i="4"/>
  <c r="O201" i="4"/>
  <c r="O203" i="4"/>
  <c r="O205" i="4"/>
  <c r="O207" i="4"/>
  <c r="O209" i="4"/>
  <c r="O211" i="4"/>
  <c r="O213" i="4"/>
  <c r="O215" i="4"/>
  <c r="N195" i="4"/>
  <c r="N197" i="4"/>
  <c r="N199" i="4"/>
  <c r="N201" i="4"/>
  <c r="N203" i="4"/>
  <c r="N205" i="4"/>
  <c r="N207" i="4"/>
  <c r="N209" i="4"/>
  <c r="N211" i="4"/>
  <c r="N213" i="4"/>
  <c r="N215" i="4"/>
  <c r="M195" i="4"/>
  <c r="M197" i="4"/>
  <c r="M199" i="4"/>
  <c r="M201" i="4"/>
  <c r="M203" i="4"/>
  <c r="M205" i="4"/>
  <c r="M207" i="4"/>
  <c r="M209" i="4"/>
  <c r="M211" i="4"/>
  <c r="M213" i="4"/>
  <c r="M215" i="4"/>
  <c r="L195" i="4"/>
  <c r="L197" i="4"/>
  <c r="L199" i="4"/>
  <c r="L200" i="4" s="1"/>
  <c r="L201" i="4"/>
  <c r="L203" i="4"/>
  <c r="L205" i="4"/>
  <c r="L207" i="4"/>
  <c r="L209" i="4"/>
  <c r="L211" i="4"/>
  <c r="L213" i="4"/>
  <c r="L215" i="4"/>
  <c r="AD193" i="4"/>
  <c r="AC193" i="4"/>
  <c r="AB193" i="4"/>
  <c r="AA193" i="4"/>
  <c r="O193" i="4"/>
  <c r="N193" i="4"/>
  <c r="M193" i="4"/>
  <c r="L193" i="4"/>
  <c r="AD177" i="4"/>
  <c r="AD179" i="4"/>
  <c r="AD181" i="4"/>
  <c r="AD183" i="4"/>
  <c r="AD185" i="4"/>
  <c r="AD187" i="4"/>
  <c r="AC177" i="4"/>
  <c r="AC179" i="4"/>
  <c r="AC181" i="4"/>
  <c r="AC183" i="4"/>
  <c r="AC185" i="4"/>
  <c r="AC187" i="4"/>
  <c r="AB177" i="4"/>
  <c r="AB179" i="4"/>
  <c r="AB181" i="4"/>
  <c r="AB183" i="4"/>
  <c r="AB185" i="4"/>
  <c r="AB187" i="4"/>
  <c r="AA177" i="4"/>
  <c r="AA179" i="4"/>
  <c r="AA181" i="4"/>
  <c r="AA183" i="4"/>
  <c r="AA185" i="4"/>
  <c r="AA187" i="4"/>
  <c r="AD175" i="4"/>
  <c r="AC175" i="4"/>
  <c r="AB175" i="4"/>
  <c r="AA175" i="4"/>
  <c r="O177" i="4"/>
  <c r="O179" i="4"/>
  <c r="O181" i="4"/>
  <c r="O183" i="4"/>
  <c r="O185" i="4"/>
  <c r="O187" i="4"/>
  <c r="O175" i="4"/>
  <c r="N177" i="4"/>
  <c r="N179" i="4"/>
  <c r="N181" i="4"/>
  <c r="N183" i="4"/>
  <c r="N185" i="4"/>
  <c r="N187" i="4"/>
  <c r="N175" i="4"/>
  <c r="M177" i="4"/>
  <c r="M179" i="4"/>
  <c r="M181" i="4"/>
  <c r="M183" i="4"/>
  <c r="M185" i="4"/>
  <c r="M187" i="4"/>
  <c r="M175" i="4"/>
  <c r="L177" i="4"/>
  <c r="L179" i="4"/>
  <c r="L181" i="4"/>
  <c r="L183" i="4"/>
  <c r="L185" i="4"/>
  <c r="L187" i="4"/>
  <c r="L175" i="4"/>
  <c r="L125" i="4"/>
  <c r="AD153" i="4"/>
  <c r="AD155" i="4"/>
  <c r="AD157" i="4"/>
  <c r="AD159" i="4"/>
  <c r="AD161" i="4"/>
  <c r="AD163" i="4"/>
  <c r="AD165" i="4"/>
  <c r="AD167" i="4"/>
  <c r="AD169" i="4"/>
  <c r="AC153" i="4"/>
  <c r="AC155" i="4"/>
  <c r="AC157" i="4"/>
  <c r="AC159" i="4"/>
  <c r="AC161" i="4"/>
  <c r="AC163" i="4"/>
  <c r="AC165" i="4"/>
  <c r="AC167" i="4"/>
  <c r="AC169" i="4"/>
  <c r="AB153" i="4"/>
  <c r="AB155" i="4"/>
  <c r="AB157" i="4"/>
  <c r="AB159" i="4"/>
  <c r="AB161" i="4"/>
  <c r="AB163" i="4"/>
  <c r="AB165" i="4"/>
  <c r="AB167" i="4"/>
  <c r="AB169" i="4"/>
  <c r="AA153" i="4"/>
  <c r="AA155" i="4"/>
  <c r="AA157" i="4"/>
  <c r="AA159" i="4"/>
  <c r="AA161" i="4"/>
  <c r="AA163" i="4"/>
  <c r="AA165" i="4"/>
  <c r="AA167" i="4"/>
  <c r="AA169" i="4"/>
  <c r="AD125" i="4"/>
  <c r="AD127" i="4"/>
  <c r="AD129" i="4"/>
  <c r="AD131" i="4"/>
  <c r="AD133" i="4"/>
  <c r="AD135" i="4"/>
  <c r="AD137" i="4"/>
  <c r="AD139" i="4"/>
  <c r="AD141" i="4"/>
  <c r="AD143" i="4"/>
  <c r="AD145" i="4"/>
  <c r="AD147" i="4"/>
  <c r="AD149" i="4"/>
  <c r="AD151" i="4"/>
  <c r="AC125" i="4"/>
  <c r="AC127" i="4"/>
  <c r="AC129" i="4"/>
  <c r="AC131" i="4"/>
  <c r="AC133" i="4"/>
  <c r="AC135" i="4"/>
  <c r="AC137" i="4"/>
  <c r="AC139" i="4"/>
  <c r="AC141" i="4"/>
  <c r="AC143" i="4"/>
  <c r="AC145" i="4"/>
  <c r="AC147" i="4"/>
  <c r="AC149" i="4"/>
  <c r="AC151" i="4"/>
  <c r="AB125" i="4"/>
  <c r="AB127" i="4"/>
  <c r="AB129" i="4"/>
  <c r="AB131" i="4"/>
  <c r="AB133" i="4"/>
  <c r="AB135" i="4"/>
  <c r="AB137" i="4"/>
  <c r="AB139" i="4"/>
  <c r="AB141" i="4"/>
  <c r="AB143" i="4"/>
  <c r="AB145" i="4"/>
  <c r="AB147" i="4"/>
  <c r="AB149" i="4"/>
  <c r="AB151" i="4"/>
  <c r="AA125" i="4"/>
  <c r="AA127" i="4"/>
  <c r="AA129" i="4"/>
  <c r="AA131" i="4"/>
  <c r="AA133" i="4"/>
  <c r="AA135" i="4"/>
  <c r="AA137" i="4"/>
  <c r="AA139" i="4"/>
  <c r="AA141" i="4"/>
  <c r="AA143" i="4"/>
  <c r="AA145" i="4"/>
  <c r="AA147" i="4"/>
  <c r="AA149" i="4"/>
  <c r="AA151" i="4"/>
  <c r="AB123" i="4"/>
  <c r="AC123" i="4"/>
  <c r="AD123" i="4"/>
  <c r="AA123" i="4"/>
  <c r="O145" i="4"/>
  <c r="O147" i="4"/>
  <c r="O149" i="4"/>
  <c r="O151" i="4"/>
  <c r="O153" i="4"/>
  <c r="O155" i="4"/>
  <c r="O157" i="4"/>
  <c r="O159" i="4"/>
  <c r="O161" i="4"/>
  <c r="O163" i="4"/>
  <c r="O165" i="4"/>
  <c r="O167" i="4"/>
  <c r="O169" i="4"/>
  <c r="N145" i="4"/>
  <c r="N147" i="4"/>
  <c r="N149" i="4"/>
  <c r="N151" i="4"/>
  <c r="N153" i="4"/>
  <c r="N155" i="4"/>
  <c r="N157" i="4"/>
  <c r="N159" i="4"/>
  <c r="N161" i="4"/>
  <c r="N163" i="4"/>
  <c r="N165" i="4"/>
  <c r="N167" i="4"/>
  <c r="N169" i="4"/>
  <c r="M145" i="4"/>
  <c r="M147" i="4"/>
  <c r="M149" i="4"/>
  <c r="M151" i="4"/>
  <c r="M153" i="4"/>
  <c r="M155" i="4"/>
  <c r="M157" i="4"/>
  <c r="M159" i="4"/>
  <c r="M161" i="4"/>
  <c r="M163" i="4"/>
  <c r="M165" i="4"/>
  <c r="M167" i="4"/>
  <c r="M169" i="4"/>
  <c r="O125" i="4"/>
  <c r="O127" i="4"/>
  <c r="O129" i="4"/>
  <c r="O131" i="4"/>
  <c r="O133" i="4"/>
  <c r="O135" i="4"/>
  <c r="O137" i="4"/>
  <c r="O139" i="4"/>
  <c r="O141" i="4"/>
  <c r="O143" i="4"/>
  <c r="N125" i="4"/>
  <c r="N127" i="4"/>
  <c r="N129" i="4"/>
  <c r="N131" i="4"/>
  <c r="N133" i="4"/>
  <c r="N135" i="4"/>
  <c r="N137" i="4"/>
  <c r="N139" i="4"/>
  <c r="N141" i="4"/>
  <c r="N143" i="4"/>
  <c r="M125" i="4"/>
  <c r="M127" i="4"/>
  <c r="M129" i="4"/>
  <c r="M131" i="4"/>
  <c r="M133" i="4"/>
  <c r="M135" i="4"/>
  <c r="M137" i="4"/>
  <c r="M139" i="4"/>
  <c r="M141" i="4"/>
  <c r="M143" i="4"/>
  <c r="L159" i="4"/>
  <c r="L161" i="4"/>
  <c r="L163" i="4"/>
  <c r="L165" i="4"/>
  <c r="L167" i="4"/>
  <c r="L169" i="4"/>
  <c r="L157" i="4"/>
  <c r="L155" i="4"/>
  <c r="L153" i="4"/>
  <c r="L151" i="4"/>
  <c r="L149" i="4"/>
  <c r="L147" i="4"/>
  <c r="L145" i="4"/>
  <c r="L143" i="4"/>
  <c r="L141" i="4"/>
  <c r="L139" i="4"/>
  <c r="L137" i="4"/>
  <c r="L135" i="4"/>
  <c r="L133" i="4"/>
  <c r="L131" i="4"/>
  <c r="L129" i="4"/>
  <c r="L127" i="4"/>
  <c r="O123" i="4"/>
  <c r="M123" i="4"/>
  <c r="L123" i="4"/>
  <c r="N123" i="4"/>
  <c r="AD113" i="4"/>
  <c r="AD115" i="4"/>
  <c r="AD117" i="4"/>
  <c r="AC117" i="4"/>
  <c r="AC115" i="4"/>
  <c r="AC113" i="4"/>
  <c r="AB117" i="4"/>
  <c r="AB115" i="4"/>
  <c r="AB113" i="4"/>
  <c r="AA117" i="4"/>
  <c r="AA115" i="4"/>
  <c r="AA113" i="4"/>
  <c r="N117" i="4"/>
  <c r="N115" i="4"/>
  <c r="N113" i="4"/>
  <c r="L117" i="4"/>
  <c r="L115" i="4"/>
  <c r="L113" i="4"/>
  <c r="O115" i="4"/>
  <c r="O117" i="4"/>
  <c r="O113" i="4"/>
  <c r="M115" i="4"/>
  <c r="M117" i="4"/>
  <c r="M113" i="4"/>
  <c r="AD109" i="4"/>
  <c r="AD107" i="4"/>
  <c r="AD105" i="4"/>
  <c r="AB109" i="4"/>
  <c r="AB107" i="4"/>
  <c r="AB105" i="4"/>
  <c r="AA109" i="4"/>
  <c r="AA107" i="4"/>
  <c r="AA105" i="4"/>
  <c r="O109" i="4"/>
  <c r="O107" i="4"/>
  <c r="O105" i="4"/>
  <c r="M109" i="4"/>
  <c r="M107" i="4"/>
  <c r="M105" i="4"/>
  <c r="L107" i="4"/>
  <c r="L105" i="4"/>
  <c r="AD61" i="4"/>
  <c r="AD59" i="4"/>
  <c r="AD57" i="4"/>
  <c r="AD55" i="4"/>
  <c r="AB61" i="4"/>
  <c r="AB59" i="4"/>
  <c r="AB57" i="4"/>
  <c r="AB55" i="4"/>
  <c r="AA61" i="4"/>
  <c r="AA59" i="4"/>
  <c r="AA57" i="4"/>
  <c r="AA55" i="4"/>
  <c r="O61" i="4"/>
  <c r="O59" i="4"/>
  <c r="O57" i="4"/>
  <c r="O55" i="4"/>
  <c r="M61" i="4"/>
  <c r="M59" i="4"/>
  <c r="M57" i="4"/>
  <c r="M55" i="4"/>
  <c r="L61" i="4"/>
  <c r="L59" i="4"/>
  <c r="L57" i="4"/>
  <c r="L55" i="4"/>
  <c r="AC57" i="4"/>
  <c r="AC59" i="4"/>
  <c r="AC61" i="4"/>
  <c r="AC55" i="4"/>
  <c r="N57" i="4"/>
  <c r="N59" i="4"/>
  <c r="N61" i="4"/>
  <c r="N55" i="4"/>
  <c r="L198" i="4" l="1"/>
  <c r="L210" i="4"/>
  <c r="L206" i="4"/>
  <c r="L204" i="4"/>
  <c r="L202" i="4"/>
  <c r="AA212" i="4"/>
  <c r="L196" i="4"/>
  <c r="AA198" i="4"/>
  <c r="L194" i="4"/>
  <c r="AA196" i="4"/>
  <c r="AA194" i="4"/>
  <c r="AA214" i="4"/>
  <c r="AA210" i="4"/>
  <c r="AA204" i="4"/>
  <c r="AA202" i="4"/>
  <c r="AA200" i="4"/>
  <c r="AA206" i="4"/>
  <c r="L216" i="4"/>
  <c r="AA208" i="4"/>
  <c r="L208" i="4"/>
  <c r="L212" i="4"/>
  <c r="L214" i="4"/>
  <c r="L186" i="4"/>
  <c r="L184" i="4"/>
  <c r="AA182" i="4"/>
  <c r="AA180" i="4"/>
  <c r="L180" i="4"/>
  <c r="L166" i="4"/>
  <c r="L160" i="4"/>
  <c r="AA158" i="4"/>
  <c r="L164" i="4"/>
  <c r="AA186" i="4"/>
  <c r="AA184" i="4"/>
  <c r="AA178" i="4"/>
  <c r="L158" i="4"/>
  <c r="L168" i="4"/>
  <c r="AA176" i="4"/>
  <c r="L162" i="4"/>
  <c r="L182" i="4"/>
  <c r="L176" i="4"/>
  <c r="L178" i="4"/>
  <c r="AA138" i="4"/>
  <c r="AA134" i="4"/>
  <c r="AA168" i="4"/>
  <c r="AA154" i="4"/>
  <c r="AA164" i="4"/>
  <c r="AA160" i="4"/>
  <c r="AA124" i="4"/>
  <c r="AA156" i="4"/>
  <c r="AA166" i="4"/>
  <c r="AA140" i="4"/>
  <c r="AA152" i="4"/>
  <c r="AA144" i="4"/>
  <c r="AA162" i="4"/>
  <c r="AA142" i="4"/>
  <c r="AA146" i="4"/>
  <c r="AA148" i="4"/>
  <c r="AA126" i="4"/>
  <c r="AA150" i="4"/>
  <c r="AA128" i="4"/>
  <c r="AA130" i="4"/>
  <c r="AA132" i="4"/>
  <c r="AA136" i="4"/>
  <c r="AD7" i="4" l="1"/>
  <c r="AD9" i="4"/>
  <c r="AD11" i="4"/>
  <c r="AD13" i="4"/>
  <c r="AD15" i="4"/>
  <c r="AD17" i="4"/>
  <c r="AD19" i="4"/>
  <c r="AD21" i="4"/>
  <c r="AD23" i="4"/>
  <c r="AD25" i="4"/>
  <c r="AD27" i="4"/>
  <c r="AD29" i="4"/>
  <c r="AD31" i="4"/>
  <c r="AD33" i="4"/>
  <c r="AB7" i="4"/>
  <c r="AE7" i="4" s="1"/>
  <c r="AB9" i="4"/>
  <c r="AE9" i="4" s="1"/>
  <c r="AB11" i="4"/>
  <c r="AE11" i="4" s="1"/>
  <c r="AB13" i="4"/>
  <c r="AE13" i="4" s="1"/>
  <c r="AB15" i="4"/>
  <c r="AE15" i="4" s="1"/>
  <c r="AB17" i="4"/>
  <c r="AE17" i="4" s="1"/>
  <c r="AB19" i="4"/>
  <c r="AE19" i="4" s="1"/>
  <c r="AB21" i="4"/>
  <c r="AE21" i="4" s="1"/>
  <c r="AB23" i="4"/>
  <c r="AE23" i="4" s="1"/>
  <c r="AB25" i="4"/>
  <c r="AE25" i="4" s="1"/>
  <c r="AB27" i="4"/>
  <c r="AE27" i="4" s="1"/>
  <c r="AB29" i="4"/>
  <c r="AE29" i="4" s="1"/>
  <c r="AB31" i="4"/>
  <c r="AE31" i="4" s="1"/>
  <c r="AB33" i="4"/>
  <c r="AE33" i="4" s="1"/>
  <c r="AA7" i="4" a="1"/>
  <c r="AA7" i="4" s="1"/>
  <c r="AA9" i="4" a="1"/>
  <c r="AA9" i="4" s="1"/>
  <c r="AA11" i="4" a="1"/>
  <c r="AA11" i="4" s="1"/>
  <c r="AA13" i="4" a="1"/>
  <c r="AA13" i="4" s="1"/>
  <c r="AA15" i="4" a="1"/>
  <c r="AA15" i="4" s="1"/>
  <c r="AA17" i="4" a="1"/>
  <c r="AA17" i="4" s="1"/>
  <c r="AA19" i="4" a="1"/>
  <c r="AA19" i="4" s="1"/>
  <c r="AA21" i="4" a="1"/>
  <c r="AA21" i="4" s="1"/>
  <c r="AA23" i="4" a="1"/>
  <c r="AA23" i="4" s="1"/>
  <c r="AA25" i="4" a="1"/>
  <c r="AA25" i="4" s="1"/>
  <c r="AA27" i="4" a="1"/>
  <c r="AA27" i="4" s="1"/>
  <c r="AA29" i="4" a="1"/>
  <c r="AA29" i="4" s="1"/>
  <c r="AA31" i="4" a="1"/>
  <c r="AA31" i="4" s="1"/>
  <c r="AA33" i="4" a="1"/>
  <c r="AA33" i="4" s="1"/>
  <c r="AD5" i="4"/>
  <c r="AB5" i="4"/>
  <c r="AE5" i="4" s="1"/>
  <c r="AA5" i="4" a="1"/>
  <c r="AA5" i="4" s="1"/>
  <c r="D34" i="4" l="1"/>
  <c r="D32" i="4"/>
  <c r="D30" i="4"/>
  <c r="D28" i="4"/>
  <c r="D26" i="4"/>
  <c r="D24" i="4"/>
  <c r="D22" i="4"/>
  <c r="D20" i="4"/>
  <c r="D18" i="4"/>
  <c r="D16" i="4"/>
  <c r="D14" i="4"/>
  <c r="D12" i="4"/>
  <c r="D10" i="4"/>
  <c r="D8" i="4"/>
  <c r="D6" i="4"/>
  <c r="O33" i="4" l="1"/>
  <c r="O7" i="4"/>
  <c r="O9" i="4"/>
  <c r="O11" i="4"/>
  <c r="O13" i="4"/>
  <c r="O15" i="4"/>
  <c r="O17" i="4"/>
  <c r="O19" i="4"/>
  <c r="O21" i="4"/>
  <c r="O23" i="4"/>
  <c r="O25" i="4"/>
  <c r="O27" i="4"/>
  <c r="O29" i="4"/>
  <c r="O31" i="4"/>
  <c r="O5" i="4"/>
  <c r="W7" i="4"/>
  <c r="Z7" i="4" s="1"/>
  <c r="Y31" i="4"/>
  <c r="Y33" i="4"/>
  <c r="Y7" i="4"/>
  <c r="Y9" i="4"/>
  <c r="Y11" i="4"/>
  <c r="Y13" i="4"/>
  <c r="Y15" i="4"/>
  <c r="Y17" i="4"/>
  <c r="Y19" i="4"/>
  <c r="Y21" i="4"/>
  <c r="Y23" i="4"/>
  <c r="Y25" i="4"/>
  <c r="Y27" i="4"/>
  <c r="Y29" i="4"/>
  <c r="Y5" i="4"/>
  <c r="M31" i="4" l="1"/>
  <c r="P31" i="4" s="1"/>
  <c r="M33" i="4"/>
  <c r="P33" i="4" s="1"/>
  <c r="M7" i="4"/>
  <c r="P7" i="4" s="1"/>
  <c r="M9" i="4"/>
  <c r="P9" i="4" s="1"/>
  <c r="M11" i="4"/>
  <c r="P11" i="4" s="1"/>
  <c r="M13" i="4"/>
  <c r="P13" i="4" s="1"/>
  <c r="M15" i="4"/>
  <c r="P15" i="4" s="1"/>
  <c r="M17" i="4"/>
  <c r="P17" i="4" s="1"/>
  <c r="M19" i="4"/>
  <c r="P19" i="4" s="1"/>
  <c r="M21" i="4"/>
  <c r="P21" i="4" s="1"/>
  <c r="M23" i="4"/>
  <c r="P23" i="4" s="1"/>
  <c r="M25" i="4"/>
  <c r="P25" i="4" s="1"/>
  <c r="M27" i="4"/>
  <c r="P27" i="4" s="1"/>
  <c r="M29" i="4"/>
  <c r="P29" i="4" s="1"/>
  <c r="M5" i="4"/>
  <c r="P5" i="4" s="1"/>
  <c r="L25" i="4"/>
  <c r="L27" i="4"/>
  <c r="L29" i="4"/>
  <c r="L31" i="4"/>
  <c r="L33" i="4"/>
  <c r="L23" i="4"/>
  <c r="L21" i="4"/>
  <c r="L19" i="4"/>
  <c r="L17" i="4"/>
  <c r="L15" i="4"/>
  <c r="L13" i="4"/>
  <c r="L11" i="4"/>
  <c r="L9" i="4"/>
  <c r="L7" i="4"/>
  <c r="L5" i="4"/>
  <c r="U32" i="4" l="1"/>
  <c r="U30" i="4"/>
  <c r="W31" i="4"/>
  <c r="Z31" i="4" s="1"/>
  <c r="V31" i="4"/>
  <c r="W33" i="4"/>
  <c r="Z33" i="4" s="1"/>
  <c r="W29" i="4"/>
  <c r="Z29" i="4" s="1"/>
  <c r="W27" i="4"/>
  <c r="Z27" i="4" s="1"/>
  <c r="W25" i="4"/>
  <c r="Z25" i="4" s="1"/>
  <c r="W23" i="4"/>
  <c r="Z23" i="4" s="1"/>
  <c r="W21" i="4"/>
  <c r="Z21" i="4" s="1"/>
  <c r="W19" i="4"/>
  <c r="Z19" i="4" s="1"/>
  <c r="W17" i="4"/>
  <c r="Z17" i="4" s="1"/>
  <c r="W15" i="4"/>
  <c r="Z15" i="4" s="1"/>
  <c r="W13" i="4"/>
  <c r="Z13" i="4" s="1"/>
  <c r="W11" i="4"/>
  <c r="Z11" i="4" s="1"/>
  <c r="W9" i="4"/>
  <c r="Z9" i="4" s="1"/>
  <c r="W5" i="4"/>
  <c r="Z5" i="4" s="1"/>
  <c r="V33" i="4"/>
  <c r="V29" i="4"/>
  <c r="V27" i="4"/>
  <c r="V25" i="4"/>
  <c r="V23" i="4"/>
  <c r="V21" i="4"/>
  <c r="V19" i="4"/>
  <c r="V17" i="4"/>
  <c r="V15" i="4"/>
  <c r="V13" i="4"/>
  <c r="V11" i="4"/>
  <c r="V9" i="4"/>
  <c r="V7" i="4"/>
  <c r="V5" i="4"/>
  <c r="AD123" i="3" l="1"/>
  <c r="AB123" i="3"/>
  <c r="AA123" i="3"/>
  <c r="O123" i="3"/>
  <c r="M123" i="3"/>
  <c r="L123" i="3"/>
  <c r="AD117" i="3"/>
  <c r="AB117" i="3"/>
  <c r="AA117" i="3"/>
  <c r="O117" i="3"/>
  <c r="M117" i="3"/>
  <c r="L117" i="3"/>
  <c r="AD111" i="3"/>
  <c r="AB111" i="3"/>
  <c r="AA111" i="3"/>
  <c r="O111" i="3"/>
  <c r="M111" i="3"/>
  <c r="L111" i="3"/>
  <c r="AD105" i="3"/>
  <c r="AB105" i="3"/>
  <c r="AA105" i="3"/>
  <c r="O105" i="3"/>
  <c r="M105" i="3"/>
  <c r="L105" i="3"/>
  <c r="AD99" i="3"/>
  <c r="AB99" i="3"/>
  <c r="AA99" i="3"/>
  <c r="O99" i="3"/>
  <c r="M99" i="3"/>
  <c r="L99" i="3"/>
  <c r="AD93" i="3"/>
  <c r="AB93" i="3"/>
  <c r="AA93" i="3"/>
  <c r="O93" i="3"/>
  <c r="M93" i="3"/>
  <c r="L93" i="3"/>
  <c r="AD89" i="3"/>
  <c r="AD87" i="3"/>
  <c r="AD85" i="3"/>
  <c r="AD83" i="3"/>
  <c r="AD81" i="3"/>
  <c r="AB87" i="3"/>
  <c r="AB89" i="3"/>
  <c r="AB85" i="3"/>
  <c r="AB83" i="3"/>
  <c r="AB81" i="3"/>
  <c r="AA89" i="3"/>
  <c r="AA87" i="3"/>
  <c r="AA85" i="3"/>
  <c r="AA83" i="3"/>
  <c r="AA81" i="3"/>
  <c r="O89" i="3"/>
  <c r="O87" i="3"/>
  <c r="O85" i="3"/>
  <c r="O83" i="3"/>
  <c r="O81" i="3"/>
  <c r="M89" i="3"/>
  <c r="M87" i="3"/>
  <c r="M85" i="3"/>
  <c r="M83" i="3"/>
  <c r="M81" i="3"/>
  <c r="L89" i="3"/>
  <c r="L87" i="3"/>
  <c r="L85" i="3"/>
  <c r="L83" i="3"/>
  <c r="L81" i="3"/>
  <c r="AD77" i="3"/>
  <c r="AD75" i="3"/>
  <c r="AD73" i="3"/>
  <c r="AD71" i="3"/>
  <c r="AB77" i="3"/>
  <c r="AB75" i="3"/>
  <c r="AB73" i="3"/>
  <c r="AB71" i="3"/>
  <c r="AA77" i="3"/>
  <c r="AA75" i="3"/>
  <c r="AA73" i="3"/>
  <c r="AA71" i="3"/>
  <c r="O77" i="3"/>
  <c r="O75" i="3"/>
  <c r="O73" i="3"/>
  <c r="O71" i="3"/>
  <c r="M77" i="3"/>
  <c r="M75" i="3"/>
  <c r="M73" i="3"/>
  <c r="M71" i="3"/>
  <c r="L77" i="3"/>
  <c r="L75" i="3"/>
  <c r="L73" i="3"/>
  <c r="L71" i="3"/>
  <c r="AD65" i="3"/>
  <c r="AB65" i="3"/>
  <c r="AA65" i="3"/>
  <c r="O65" i="3"/>
  <c r="M65" i="3"/>
  <c r="L65" i="3"/>
  <c r="AD59" i="3"/>
  <c r="AB59" i="3"/>
  <c r="AA59" i="3"/>
  <c r="O59" i="3"/>
  <c r="M59" i="3"/>
  <c r="L59" i="3"/>
  <c r="AD53" i="3"/>
  <c r="AB53" i="3"/>
  <c r="AA53" i="3"/>
  <c r="O53" i="3"/>
  <c r="M53" i="3"/>
  <c r="L53" i="3"/>
  <c r="AD47" i="3"/>
  <c r="AB47" i="3"/>
  <c r="AA47" i="3"/>
  <c r="O47" i="3"/>
  <c r="M47" i="3"/>
  <c r="L47" i="3"/>
  <c r="AD41" i="3"/>
  <c r="AB41" i="3"/>
  <c r="AA41" i="3"/>
  <c r="O41" i="3"/>
  <c r="M41" i="3"/>
  <c r="L41" i="3"/>
  <c r="AD35" i="3"/>
  <c r="AB35" i="3"/>
  <c r="AA35" i="3"/>
  <c r="O35" i="3"/>
  <c r="M35" i="3"/>
  <c r="L35" i="3"/>
  <c r="AD29" i="3"/>
  <c r="AB29" i="3"/>
  <c r="AA29" i="3"/>
  <c r="O29" i="3"/>
  <c r="M29" i="3"/>
  <c r="L29" i="3"/>
  <c r="AD23" i="3"/>
  <c r="AB23" i="3"/>
  <c r="AA23" i="3"/>
  <c r="O23" i="3"/>
  <c r="M23" i="3"/>
  <c r="L23" i="3"/>
  <c r="AD17" i="3"/>
  <c r="AB17" i="3"/>
  <c r="AA17" i="3"/>
  <c r="O17" i="3"/>
  <c r="M17" i="3"/>
  <c r="L17" i="3"/>
  <c r="AD11" i="3" l="1"/>
  <c r="AB11" i="3"/>
  <c r="AA11" i="3"/>
  <c r="O11" i="3"/>
  <c r="M11" i="3"/>
  <c r="L11" i="3"/>
  <c r="AD7" i="3"/>
  <c r="AD5" i="3"/>
  <c r="AB7" i="3"/>
  <c r="AB5" i="3"/>
  <c r="AA7" i="3"/>
  <c r="AA5" i="3"/>
  <c r="O7" i="3"/>
  <c r="O5" i="3"/>
  <c r="M7" i="3"/>
  <c r="M5" i="3"/>
  <c r="L7" i="3"/>
  <c r="L5" i="3"/>
  <c r="AD263" i="2"/>
  <c r="AD261" i="2"/>
  <c r="AD259" i="2"/>
  <c r="AD257" i="2"/>
  <c r="AD255" i="2"/>
  <c r="AD253" i="2"/>
  <c r="AB263" i="2"/>
  <c r="AB261" i="2"/>
  <c r="AB259" i="2"/>
  <c r="AB257" i="2"/>
  <c r="AB255" i="2"/>
  <c r="AB253" i="2"/>
  <c r="AA263" i="2"/>
  <c r="AA261" i="2"/>
  <c r="AA259" i="2"/>
  <c r="AA257" i="2"/>
  <c r="AA255" i="2"/>
  <c r="AA253" i="2"/>
  <c r="O263" i="2"/>
  <c r="O261" i="2"/>
  <c r="O259" i="2"/>
  <c r="O257" i="2"/>
  <c r="O255" i="2"/>
  <c r="O253" i="2"/>
  <c r="M263" i="2"/>
  <c r="M261" i="2"/>
  <c r="M259" i="2"/>
  <c r="M257" i="2"/>
  <c r="M255" i="2"/>
  <c r="M253" i="2"/>
  <c r="L263" i="2"/>
  <c r="L261" i="2"/>
  <c r="L259" i="2"/>
  <c r="L257" i="2"/>
  <c r="L255" i="2"/>
  <c r="L253" i="2"/>
  <c r="AD247" i="2"/>
  <c r="AD245" i="2"/>
  <c r="AD243" i="2"/>
  <c r="AB247" i="2"/>
  <c r="AB245" i="2"/>
  <c r="AB243" i="2"/>
  <c r="AA247" i="2"/>
  <c r="AA245" i="2"/>
  <c r="AA243" i="2"/>
  <c r="O247" i="2"/>
  <c r="O245" i="2"/>
  <c r="O243" i="2"/>
  <c r="M247" i="2"/>
  <c r="M245" i="2"/>
  <c r="M243" i="2"/>
  <c r="L247" i="2"/>
  <c r="L245" i="2"/>
  <c r="L243" i="2"/>
  <c r="AD237" i="2"/>
  <c r="AB237" i="2"/>
  <c r="AA237" i="2"/>
  <c r="O237" i="2"/>
  <c r="M237" i="2"/>
  <c r="L237" i="2"/>
  <c r="AD233" i="2"/>
  <c r="AD231" i="2"/>
  <c r="AB233" i="2"/>
  <c r="AB231" i="2"/>
  <c r="AA233" i="2"/>
  <c r="AA231" i="2"/>
  <c r="O233" i="2"/>
  <c r="O231" i="2"/>
  <c r="M233" i="2"/>
  <c r="M231" i="2"/>
  <c r="L233" i="2"/>
  <c r="L231" i="2"/>
  <c r="AD227" i="2"/>
  <c r="AD225" i="2"/>
  <c r="AB227" i="2"/>
  <c r="AB225" i="2"/>
  <c r="AA227" i="2"/>
  <c r="AA225" i="2"/>
  <c r="O227" i="2"/>
  <c r="O225" i="2"/>
  <c r="M227" i="2"/>
  <c r="M225" i="2"/>
  <c r="L227" i="2"/>
  <c r="L225" i="2"/>
  <c r="AD219" i="2"/>
  <c r="AD217" i="2"/>
  <c r="AD215" i="2"/>
  <c r="AB219" i="2"/>
  <c r="AB217" i="2"/>
  <c r="AB215" i="2"/>
  <c r="AA219" i="2"/>
  <c r="AA217" i="2"/>
  <c r="AA215" i="2"/>
  <c r="O219" i="2"/>
  <c r="O217" i="2"/>
  <c r="O215" i="2"/>
  <c r="M219" i="2"/>
  <c r="M217" i="2"/>
  <c r="M215" i="2"/>
  <c r="L219" i="2"/>
  <c r="L217" i="2"/>
  <c r="L215" i="2"/>
  <c r="AD209" i="2"/>
  <c r="AB209" i="2"/>
  <c r="AA209" i="2"/>
  <c r="O209" i="2"/>
  <c r="M209" i="2"/>
  <c r="L209" i="2"/>
  <c r="AD205" i="2"/>
  <c r="AD203" i="2"/>
  <c r="AD201" i="2"/>
  <c r="AD199" i="2"/>
  <c r="AD197" i="2"/>
  <c r="AB205" i="2"/>
  <c r="AB203" i="2"/>
  <c r="AB201" i="2"/>
  <c r="AB199" i="2"/>
  <c r="AB197" i="2"/>
  <c r="AA205" i="2"/>
  <c r="AA203" i="2"/>
  <c r="AA201" i="2"/>
  <c r="AA199" i="2"/>
  <c r="AA197" i="2"/>
  <c r="O205" i="2"/>
  <c r="O203" i="2"/>
  <c r="O201" i="2"/>
  <c r="O199" i="2"/>
  <c r="O197" i="2"/>
  <c r="M205" i="2"/>
  <c r="M203" i="2"/>
  <c r="M201" i="2"/>
  <c r="M199" i="2"/>
  <c r="M197" i="2"/>
  <c r="L205" i="2"/>
  <c r="L203" i="2"/>
  <c r="L201" i="2"/>
  <c r="L199" i="2"/>
  <c r="L197" i="2"/>
  <c r="AD193" i="2"/>
  <c r="AD191" i="2"/>
  <c r="AD189" i="2"/>
  <c r="AD187" i="2"/>
  <c r="AD185" i="2"/>
  <c r="AB193" i="2"/>
  <c r="AB191" i="2"/>
  <c r="AB189" i="2"/>
  <c r="AB187" i="2"/>
  <c r="AB185" i="2"/>
  <c r="AA193" i="2"/>
  <c r="AA191" i="2"/>
  <c r="AA189" i="2"/>
  <c r="AA187" i="2"/>
  <c r="AA185" i="2"/>
  <c r="O193" i="2"/>
  <c r="O191" i="2"/>
  <c r="O189" i="2"/>
  <c r="O187" i="2"/>
  <c r="O185" i="2"/>
  <c r="M193" i="2"/>
  <c r="M191" i="2"/>
  <c r="M189" i="2"/>
  <c r="M187" i="2"/>
  <c r="M185" i="2"/>
  <c r="L193" i="2"/>
  <c r="L191" i="2"/>
  <c r="L189" i="2"/>
  <c r="L187" i="2"/>
  <c r="L185" i="2"/>
  <c r="AD179" i="2"/>
  <c r="AD177" i="2"/>
  <c r="AD175" i="2"/>
  <c r="AD173" i="2"/>
  <c r="AB179" i="2"/>
  <c r="AB177" i="2"/>
  <c r="AB175" i="2"/>
  <c r="AB173" i="2"/>
  <c r="AA179" i="2"/>
  <c r="AA177" i="2"/>
  <c r="AA175" i="2"/>
  <c r="AA173" i="2"/>
  <c r="O179" i="2"/>
  <c r="O177" i="2"/>
  <c r="O175" i="2"/>
  <c r="O173" i="2"/>
  <c r="M179" i="2"/>
  <c r="M177" i="2"/>
  <c r="M175" i="2"/>
  <c r="M173" i="2"/>
  <c r="L179" i="2"/>
  <c r="L177" i="2"/>
  <c r="L175" i="2"/>
  <c r="L173" i="2"/>
  <c r="AD167" i="2"/>
  <c r="AB167" i="2"/>
  <c r="AA167" i="2"/>
  <c r="M167" i="2"/>
  <c r="L167" i="2"/>
  <c r="AD161" i="2"/>
  <c r="AB161" i="2"/>
  <c r="AA161" i="2"/>
  <c r="O161" i="2"/>
  <c r="M161" i="2"/>
  <c r="L161" i="2"/>
  <c r="AD155" i="2"/>
  <c r="AB155" i="2"/>
  <c r="AA155" i="2"/>
  <c r="O155" i="2"/>
  <c r="M155" i="2"/>
  <c r="L155" i="2"/>
  <c r="AD149" i="2"/>
  <c r="AD147" i="2"/>
  <c r="AD145" i="2"/>
  <c r="AD143" i="2"/>
  <c r="AB149" i="2"/>
  <c r="AB147" i="2"/>
  <c r="AB145" i="2"/>
  <c r="AB143" i="2"/>
  <c r="AA149" i="2"/>
  <c r="AA147" i="2"/>
  <c r="AA145" i="2"/>
  <c r="AA143" i="2"/>
  <c r="O149" i="2"/>
  <c r="O147" i="2"/>
  <c r="O145" i="2"/>
  <c r="O143" i="2"/>
  <c r="M149" i="2"/>
  <c r="M147" i="2"/>
  <c r="M145" i="2"/>
  <c r="M143" i="2"/>
  <c r="L149" i="2"/>
  <c r="L147" i="2"/>
  <c r="L145" i="2"/>
  <c r="L143" i="2"/>
  <c r="AD85" i="2"/>
  <c r="AD83" i="2"/>
  <c r="AD81" i="2"/>
  <c r="AB85" i="2"/>
  <c r="AB83" i="2"/>
  <c r="AB81" i="2"/>
  <c r="AA85" i="2"/>
  <c r="AA83" i="2"/>
  <c r="AA81" i="2"/>
  <c r="O85" i="2"/>
  <c r="O83" i="2"/>
  <c r="O81" i="2"/>
  <c r="M85" i="2"/>
  <c r="M83" i="2"/>
  <c r="M81" i="2"/>
  <c r="L85" i="2"/>
  <c r="L83" i="2"/>
  <c r="L81" i="2"/>
  <c r="AD75" i="2"/>
  <c r="AD73" i="2"/>
  <c r="AD71" i="2"/>
  <c r="AD69" i="2"/>
  <c r="AD67" i="2"/>
  <c r="AD65" i="2"/>
  <c r="AB75" i="2"/>
  <c r="AB73" i="2"/>
  <c r="AB71" i="2"/>
  <c r="AB69" i="2"/>
  <c r="AB67" i="2"/>
  <c r="AB65" i="2"/>
  <c r="AA75" i="2"/>
  <c r="AA73" i="2"/>
  <c r="AA71" i="2"/>
  <c r="AA69" i="2"/>
  <c r="AA67" i="2"/>
  <c r="AA65" i="2"/>
  <c r="O75" i="2"/>
  <c r="O73" i="2"/>
  <c r="O71" i="2"/>
  <c r="O69" i="2"/>
  <c r="O67" i="2"/>
  <c r="O65" i="2"/>
  <c r="M75" i="2"/>
  <c r="M73" i="2"/>
  <c r="M71" i="2"/>
  <c r="M69" i="2"/>
  <c r="M67" i="2"/>
  <c r="M65" i="2"/>
  <c r="L75" i="2"/>
  <c r="L73" i="2"/>
  <c r="L71" i="2"/>
  <c r="L69" i="2"/>
  <c r="L67" i="2"/>
  <c r="L65" i="2"/>
  <c r="AD61" i="2"/>
  <c r="AD59" i="2"/>
  <c r="AD57" i="2"/>
  <c r="AD55" i="2"/>
  <c r="AD53" i="2"/>
  <c r="AD51" i="2"/>
  <c r="AB61" i="2"/>
  <c r="AB59" i="2"/>
  <c r="AB57" i="2"/>
  <c r="AB55" i="2"/>
  <c r="AB53" i="2"/>
  <c r="AB51" i="2"/>
  <c r="AA61" i="2"/>
  <c r="AA59" i="2"/>
  <c r="AA57" i="2"/>
  <c r="AA55" i="2"/>
  <c r="AA53" i="2"/>
  <c r="AA51" i="2"/>
  <c r="O61" i="2"/>
  <c r="O59" i="2"/>
  <c r="O57" i="2"/>
  <c r="O55" i="2"/>
  <c r="O53" i="2"/>
  <c r="O51" i="2"/>
  <c r="M61" i="2"/>
  <c r="M59" i="2"/>
  <c r="M57" i="2"/>
  <c r="M55" i="2"/>
  <c r="M53" i="2"/>
  <c r="M51" i="2"/>
  <c r="L61" i="2"/>
  <c r="L59" i="2"/>
  <c r="L57" i="2"/>
  <c r="L55" i="2"/>
  <c r="L53" i="2"/>
  <c r="L51" i="2"/>
  <c r="AD47" i="2"/>
  <c r="AD45" i="2"/>
  <c r="AD43" i="2"/>
  <c r="AD41" i="2"/>
  <c r="AD39" i="2"/>
  <c r="AD37" i="2"/>
  <c r="AB47" i="2"/>
  <c r="AB45" i="2"/>
  <c r="AB43" i="2"/>
  <c r="AB41" i="2"/>
  <c r="AB39" i="2"/>
  <c r="AB37" i="2"/>
  <c r="AA47" i="2"/>
  <c r="AA45" i="2"/>
  <c r="AA43" i="2"/>
  <c r="AA41" i="2"/>
  <c r="AA39" i="2"/>
  <c r="AA37" i="2"/>
  <c r="O47" i="2"/>
  <c r="O45" i="2"/>
  <c r="O43" i="2"/>
  <c r="O41" i="2"/>
  <c r="O39" i="2"/>
  <c r="O37" i="2"/>
  <c r="M47" i="2"/>
  <c r="M45" i="2"/>
  <c r="M43" i="2"/>
  <c r="M41" i="2"/>
  <c r="M39" i="2"/>
  <c r="M37" i="2"/>
  <c r="L47" i="2"/>
  <c r="L45" i="2"/>
  <c r="L43" i="2"/>
  <c r="L41" i="2"/>
  <c r="L39" i="2"/>
  <c r="L37" i="2"/>
  <c r="AD31" i="2"/>
  <c r="AD29" i="2"/>
  <c r="AD27" i="2"/>
  <c r="AD25" i="2"/>
  <c r="AD23" i="2"/>
  <c r="AD21" i="2"/>
  <c r="AB31" i="2"/>
  <c r="AB29" i="2"/>
  <c r="AB27" i="2"/>
  <c r="AB25" i="2"/>
  <c r="AB23" i="2"/>
  <c r="AB21" i="2"/>
  <c r="AA31" i="2"/>
  <c r="AA29" i="2"/>
  <c r="AA27" i="2"/>
  <c r="AA25" i="2"/>
  <c r="AA23" i="2"/>
  <c r="AA21" i="2"/>
  <c r="O31" i="2"/>
  <c r="O29" i="2"/>
  <c r="O27" i="2"/>
  <c r="O25" i="2"/>
  <c r="O23" i="2"/>
  <c r="O21" i="2"/>
  <c r="M31" i="2"/>
  <c r="M29" i="2"/>
  <c r="M27" i="2"/>
  <c r="M25" i="2"/>
  <c r="M23" i="2"/>
  <c r="M21" i="2"/>
  <c r="L31" i="2"/>
  <c r="L29" i="2"/>
  <c r="L27" i="2"/>
  <c r="L25" i="2"/>
  <c r="L23" i="2"/>
  <c r="L21" i="2"/>
  <c r="AD15" i="2"/>
  <c r="AD13" i="2"/>
  <c r="AD11" i="2"/>
  <c r="AD9" i="2"/>
  <c r="AB15" i="2"/>
  <c r="AB13" i="2"/>
  <c r="AB11" i="2"/>
  <c r="AB9" i="2"/>
  <c r="AA15" i="2"/>
  <c r="AA13" i="2"/>
  <c r="AA11" i="2"/>
  <c r="AA9" i="2"/>
  <c r="O15" i="2"/>
  <c r="O13" i="2"/>
  <c r="O11" i="2"/>
  <c r="O9" i="2"/>
  <c r="M15" i="2"/>
  <c r="M13" i="2"/>
  <c r="M11" i="2"/>
  <c r="M9" i="2"/>
  <c r="L15" i="2"/>
  <c r="L13" i="2"/>
  <c r="L11" i="2"/>
  <c r="L9" i="2"/>
  <c r="AD5" i="2"/>
  <c r="AB5" i="2"/>
  <c r="AA5" i="2"/>
  <c r="O5" i="2"/>
  <c r="M5" i="2"/>
  <c r="L5" i="2"/>
  <c r="AE16" i="1"/>
  <c r="AE17" i="1"/>
  <c r="AE18" i="1"/>
  <c r="AE19" i="1"/>
  <c r="AE21" i="1"/>
  <c r="AE22" i="1"/>
  <c r="AE25" i="1"/>
  <c r="AE27" i="1"/>
  <c r="AE28" i="1"/>
  <c r="AD16" i="1"/>
  <c r="AD17" i="1"/>
  <c r="AD18" i="1"/>
  <c r="AD19" i="1"/>
  <c r="AD21" i="1"/>
  <c r="AD22" i="1"/>
  <c r="AD25" i="1"/>
  <c r="AD27" i="1"/>
  <c r="AD28" i="1"/>
  <c r="AD15" i="1"/>
  <c r="AB15" i="1"/>
  <c r="AE15" i="1" s="1"/>
  <c r="AA15" i="1"/>
  <c r="P22" i="1"/>
  <c r="O16" i="1"/>
  <c r="O17" i="1"/>
  <c r="O18" i="1"/>
  <c r="O19" i="1"/>
  <c r="O21" i="1"/>
  <c r="O22" i="1"/>
  <c r="O24" i="1"/>
  <c r="O25" i="1"/>
  <c r="O27" i="1"/>
  <c r="O28" i="1"/>
  <c r="M16" i="1"/>
  <c r="P16" i="1" s="1"/>
  <c r="M17" i="1"/>
  <c r="P17" i="1" s="1"/>
  <c r="M18" i="1"/>
  <c r="P18" i="1" s="1"/>
  <c r="M19" i="1"/>
  <c r="P19" i="1" s="1"/>
  <c r="M21" i="1"/>
  <c r="P21" i="1" s="1"/>
  <c r="M22" i="1"/>
  <c r="M24" i="1"/>
  <c r="M25" i="1"/>
  <c r="P25" i="1" s="1"/>
  <c r="M27" i="1"/>
  <c r="P27" i="1" s="1"/>
  <c r="M28" i="1"/>
  <c r="P28" i="1" s="1"/>
  <c r="O15" i="1"/>
  <c r="M15" i="1"/>
  <c r="L16" i="1"/>
  <c r="L17" i="1"/>
  <c r="L18" i="1"/>
  <c r="L19" i="1"/>
  <c r="L21" i="1"/>
  <c r="L22" i="1"/>
  <c r="L24" i="1"/>
  <c r="L25" i="1"/>
  <c r="L27" i="1"/>
  <c r="L28" i="1"/>
  <c r="L15" i="1"/>
  <c r="AD11" i="1"/>
  <c r="AB11" i="1"/>
  <c r="AA11" i="1"/>
  <c r="O11" i="1"/>
  <c r="M11" i="1"/>
  <c r="L11" i="1"/>
  <c r="AD6" i="1"/>
  <c r="AD7" i="1"/>
  <c r="AB6" i="1"/>
  <c r="AE6" i="1" s="1"/>
  <c r="AB7" i="1"/>
  <c r="AE7" i="1" s="1"/>
  <c r="AA6" i="1"/>
  <c r="AA7" i="1"/>
  <c r="Y6" i="1"/>
  <c r="Y7" i="1"/>
  <c r="W6" i="1"/>
  <c r="Z6" i="1" s="1"/>
  <c r="W7" i="1"/>
  <c r="Z7" i="1" s="1"/>
  <c r="V6" i="1"/>
  <c r="V7" i="1"/>
  <c r="L23" i="1" l="1"/>
  <c r="L26" i="1"/>
  <c r="L20" i="1"/>
  <c r="O6" i="1"/>
  <c r="O7" i="1"/>
  <c r="O5" i="1"/>
  <c r="AD5" i="1"/>
  <c r="AB5" i="1"/>
  <c r="AA5" i="1"/>
  <c r="M6" i="1"/>
  <c r="M7" i="1"/>
  <c r="L6" i="1"/>
  <c r="L7" i="1"/>
  <c r="M5" i="1"/>
  <c r="L5" i="1"/>
  <c r="X24" i="1" l="1"/>
  <c r="AC24" i="1"/>
  <c r="AB24" i="1"/>
  <c r="AE24" i="1" s="1"/>
  <c r="AA24" i="1"/>
  <c r="AA26" i="1" s="1"/>
  <c r="AD24" i="1"/>
  <c r="W24" i="1"/>
  <c r="P24" i="1"/>
  <c r="M161" i="12" l="1"/>
  <c r="D161" i="12"/>
  <c r="D155" i="12"/>
  <c r="D135" i="12"/>
  <c r="D132" i="12"/>
  <c r="D130" i="12"/>
  <c r="D128" i="12"/>
  <c r="D126" i="12"/>
  <c r="D121" i="12"/>
  <c r="D118" i="12"/>
  <c r="D116" i="12"/>
  <c r="D114" i="12"/>
  <c r="D112" i="12"/>
  <c r="D110" i="12"/>
  <c r="D108" i="12"/>
  <c r="D106" i="12"/>
  <c r="D104" i="12"/>
  <c r="D102" i="12"/>
  <c r="D100" i="12"/>
  <c r="D98" i="12"/>
  <c r="D96" i="12"/>
  <c r="D91" i="12"/>
  <c r="D88" i="12"/>
  <c r="D86" i="12"/>
  <c r="D84" i="12"/>
  <c r="D82" i="12"/>
  <c r="D80" i="12"/>
  <c r="D78" i="12"/>
  <c r="D76" i="12"/>
  <c r="D71" i="12"/>
  <c r="D68" i="12"/>
  <c r="D66" i="12"/>
  <c r="D64" i="12"/>
  <c r="D62" i="12"/>
  <c r="D60" i="12"/>
  <c r="D58" i="12"/>
  <c r="D56" i="12"/>
  <c r="D54" i="12"/>
  <c r="D49" i="12"/>
  <c r="D46" i="12"/>
  <c r="D44" i="12"/>
  <c r="D42" i="12"/>
  <c r="D37" i="12"/>
  <c r="D34" i="12"/>
  <c r="D32" i="12"/>
  <c r="D30" i="12"/>
  <c r="D28" i="12"/>
  <c r="D26" i="12"/>
  <c r="D24" i="12"/>
  <c r="D22" i="12"/>
  <c r="U13" i="12"/>
  <c r="D16" i="12"/>
  <c r="D13" i="12"/>
  <c r="D10" i="12"/>
  <c r="D7" i="12"/>
  <c r="D161" i="11"/>
  <c r="M155" i="11"/>
  <c r="D155" i="11"/>
  <c r="D135" i="11"/>
  <c r="D132" i="11"/>
  <c r="D130" i="11"/>
  <c r="D128" i="11"/>
  <c r="D126" i="11"/>
  <c r="D121" i="11"/>
  <c r="D118" i="11"/>
  <c r="D116" i="11"/>
  <c r="D114" i="11"/>
  <c r="D112" i="11"/>
  <c r="D110" i="11"/>
  <c r="D108" i="11"/>
  <c r="D106" i="11"/>
  <c r="D104" i="11"/>
  <c r="D102" i="11"/>
  <c r="D100" i="11"/>
  <c r="D98" i="11"/>
  <c r="D96" i="11"/>
  <c r="D91" i="11"/>
  <c r="D88" i="11"/>
  <c r="D86" i="11"/>
  <c r="D84" i="11"/>
  <c r="D82" i="11"/>
  <c r="D80" i="11"/>
  <c r="D78" i="11"/>
  <c r="D76" i="11"/>
  <c r="D71" i="11"/>
  <c r="D68" i="11"/>
  <c r="D66" i="11"/>
  <c r="D64" i="11"/>
  <c r="D62" i="11"/>
  <c r="D60" i="11"/>
  <c r="D58" i="11"/>
  <c r="D56" i="11"/>
  <c r="D54" i="11"/>
  <c r="D49" i="11"/>
  <c r="D46" i="11"/>
  <c r="D44" i="11"/>
  <c r="D42" i="11"/>
  <c r="D37" i="11"/>
  <c r="D34" i="11"/>
  <c r="D32" i="11"/>
  <c r="D30" i="11"/>
  <c r="D28" i="11"/>
  <c r="D26" i="11"/>
  <c r="D24" i="11"/>
  <c r="D22" i="11"/>
  <c r="D16" i="11"/>
  <c r="D13" i="11"/>
  <c r="D10" i="11"/>
  <c r="D7" i="11"/>
  <c r="D161" i="10"/>
  <c r="M155" i="10"/>
  <c r="D155" i="10"/>
  <c r="D135" i="10"/>
  <c r="D132" i="10"/>
  <c r="D130" i="10"/>
  <c r="D128" i="10"/>
  <c r="D126" i="10"/>
  <c r="D121" i="10"/>
  <c r="D118" i="10"/>
  <c r="D116" i="10"/>
  <c r="D114" i="10"/>
  <c r="D112" i="10"/>
  <c r="D110" i="10"/>
  <c r="D108" i="10"/>
  <c r="D106" i="10"/>
  <c r="D104" i="10"/>
  <c r="D102" i="10"/>
  <c r="D100" i="10"/>
  <c r="D98" i="10"/>
  <c r="D96" i="10"/>
  <c r="D91" i="10"/>
  <c r="D88" i="10"/>
  <c r="D86" i="10"/>
  <c r="D84" i="10"/>
  <c r="D82" i="10"/>
  <c r="D80" i="10"/>
  <c r="D78" i="10"/>
  <c r="D76" i="10"/>
  <c r="D71" i="10"/>
  <c r="D68" i="10"/>
  <c r="D66" i="10"/>
  <c r="D64" i="10"/>
  <c r="D62" i="10"/>
  <c r="D60" i="10"/>
  <c r="D58" i="10"/>
  <c r="D56" i="10"/>
  <c r="D54" i="10"/>
  <c r="D49" i="10"/>
  <c r="D46" i="10"/>
  <c r="D44" i="10"/>
  <c r="D42" i="10"/>
  <c r="D37" i="10"/>
  <c r="D34" i="10"/>
  <c r="D32" i="10"/>
  <c r="D30" i="10"/>
  <c r="D28" i="10"/>
  <c r="D26" i="10"/>
  <c r="D24" i="10"/>
  <c r="D22" i="10"/>
  <c r="D16" i="10"/>
  <c r="D13" i="10"/>
  <c r="D10" i="10"/>
  <c r="D7" i="10"/>
  <c r="M149" i="9"/>
  <c r="D149" i="9"/>
  <c r="D143" i="9"/>
  <c r="D137" i="9"/>
  <c r="D135" i="9"/>
  <c r="D133" i="9"/>
  <c r="D131" i="9"/>
  <c r="D129" i="9"/>
  <c r="D127" i="9"/>
  <c r="D125" i="9"/>
  <c r="D123" i="9"/>
  <c r="D121" i="9"/>
  <c r="D119" i="9"/>
  <c r="D117" i="9"/>
  <c r="D115" i="9"/>
  <c r="D109" i="9"/>
  <c r="D107" i="9"/>
  <c r="D105" i="9"/>
  <c r="D103" i="9"/>
  <c r="D101" i="9"/>
  <c r="D99" i="9"/>
  <c r="D97" i="9"/>
  <c r="D95" i="9"/>
  <c r="D93" i="9"/>
  <c r="D91" i="9"/>
  <c r="D84" i="9"/>
  <c r="D82" i="9"/>
  <c r="D80" i="9"/>
  <c r="D78" i="9"/>
  <c r="D76" i="9"/>
  <c r="D74" i="9"/>
  <c r="D68" i="9"/>
  <c r="D66" i="9"/>
  <c r="D64" i="9"/>
  <c r="D58" i="9"/>
  <c r="D56" i="9"/>
  <c r="D54" i="9"/>
  <c r="D52" i="9"/>
  <c r="D50" i="9"/>
  <c r="D48" i="9"/>
  <c r="D46" i="9"/>
  <c r="D44" i="9"/>
  <c r="D42" i="9"/>
  <c r="D40" i="9"/>
  <c r="D38" i="9"/>
  <c r="D36" i="9"/>
  <c r="D34" i="9"/>
  <c r="D32" i="9"/>
  <c r="D26" i="9"/>
  <c r="D24" i="9"/>
  <c r="D22" i="9"/>
  <c r="D20" i="9"/>
  <c r="D18" i="9"/>
  <c r="D12" i="9"/>
  <c r="D10" i="9"/>
  <c r="D8" i="9"/>
  <c r="D6" i="9"/>
  <c r="D191" i="8"/>
  <c r="M185" i="8"/>
  <c r="D185" i="8"/>
  <c r="D165" i="8"/>
  <c r="D162" i="8"/>
  <c r="D160" i="8"/>
  <c r="D158" i="8"/>
  <c r="D156" i="8"/>
  <c r="D154" i="8"/>
  <c r="D152" i="8"/>
  <c r="D150" i="8"/>
  <c r="D148" i="8"/>
  <c r="D146" i="8"/>
  <c r="D144" i="8"/>
  <c r="D142" i="8"/>
  <c r="D140" i="8"/>
  <c r="D135" i="8"/>
  <c r="D132" i="8"/>
  <c r="D130" i="8"/>
  <c r="D128" i="8"/>
  <c r="D126" i="8"/>
  <c r="D124" i="8"/>
  <c r="D122" i="8"/>
  <c r="D120" i="8"/>
  <c r="D115" i="8"/>
  <c r="D112" i="8"/>
  <c r="D110" i="8"/>
  <c r="D108" i="8"/>
  <c r="D106" i="8"/>
  <c r="D104" i="8"/>
  <c r="D102" i="8"/>
  <c r="D100" i="8"/>
  <c r="D98" i="8"/>
  <c r="D96" i="8"/>
  <c r="D94" i="8"/>
  <c r="D92" i="8"/>
  <c r="D90" i="8"/>
  <c r="D88" i="8"/>
  <c r="D86" i="8"/>
  <c r="D84" i="8"/>
  <c r="D82" i="8"/>
  <c r="D80" i="8"/>
  <c r="D78" i="8"/>
  <c r="D76" i="8"/>
  <c r="D74" i="8"/>
  <c r="D72" i="8"/>
  <c r="D70" i="8"/>
  <c r="D68" i="8"/>
  <c r="D66" i="8"/>
  <c r="D61" i="8"/>
  <c r="D58" i="8"/>
  <c r="D56" i="8"/>
  <c r="D54" i="8"/>
  <c r="D49" i="8"/>
  <c r="D46" i="8"/>
  <c r="D44" i="8"/>
  <c r="D42" i="8"/>
  <c r="D37" i="8"/>
  <c r="D34" i="8"/>
  <c r="D32" i="8"/>
  <c r="D30" i="8"/>
  <c r="D28" i="8"/>
  <c r="D26" i="8"/>
  <c r="D24" i="8"/>
  <c r="D22" i="8"/>
  <c r="D16" i="8"/>
  <c r="D13" i="8"/>
  <c r="D10" i="8"/>
  <c r="D7" i="8"/>
  <c r="M191" i="7"/>
  <c r="D191" i="7"/>
  <c r="M185" i="7"/>
  <c r="D185" i="7"/>
  <c r="D165" i="7"/>
  <c r="D162" i="7"/>
  <c r="D160" i="7"/>
  <c r="D158" i="7"/>
  <c r="D156" i="7"/>
  <c r="D154" i="7"/>
  <c r="D152" i="7"/>
  <c r="D150" i="7"/>
  <c r="D148" i="7"/>
  <c r="D146" i="7"/>
  <c r="D144" i="7"/>
  <c r="D142" i="7"/>
  <c r="D140" i="7"/>
  <c r="D135" i="7"/>
  <c r="D132" i="7"/>
  <c r="D130" i="7"/>
  <c r="D128" i="7"/>
  <c r="D126" i="7"/>
  <c r="D124" i="7"/>
  <c r="D122" i="7"/>
  <c r="D120" i="7"/>
  <c r="D115" i="7"/>
  <c r="D112" i="7"/>
  <c r="D110" i="7"/>
  <c r="D108" i="7"/>
  <c r="D106" i="7"/>
  <c r="D104" i="7"/>
  <c r="D102" i="7"/>
  <c r="D100" i="7"/>
  <c r="D98" i="7"/>
  <c r="D96" i="7"/>
  <c r="D94" i="7"/>
  <c r="D92" i="7"/>
  <c r="D90" i="7"/>
  <c r="D88" i="7"/>
  <c r="D86" i="7"/>
  <c r="D84" i="7"/>
  <c r="D82" i="7"/>
  <c r="D80" i="7"/>
  <c r="D78" i="7"/>
  <c r="D76" i="7"/>
  <c r="D74" i="7"/>
  <c r="D72" i="7"/>
  <c r="D70" i="7"/>
  <c r="D68" i="7"/>
  <c r="D66" i="7"/>
  <c r="D61" i="7"/>
  <c r="D58" i="7"/>
  <c r="D56" i="7"/>
  <c r="D54" i="7"/>
  <c r="D49" i="7"/>
  <c r="D46" i="7"/>
  <c r="D44" i="7"/>
  <c r="D42" i="7"/>
  <c r="D37" i="7"/>
  <c r="D34" i="7"/>
  <c r="D32" i="7"/>
  <c r="D30" i="7"/>
  <c r="D28" i="7"/>
  <c r="D26" i="7"/>
  <c r="D24" i="7"/>
  <c r="D22" i="7"/>
  <c r="D16" i="7"/>
  <c r="D13" i="7"/>
  <c r="D10" i="7"/>
  <c r="D7" i="7"/>
  <c r="D191" i="6"/>
  <c r="M185" i="6"/>
  <c r="D185" i="6"/>
  <c r="D165" i="6"/>
  <c r="D162" i="6"/>
  <c r="D160" i="6"/>
  <c r="D158" i="6"/>
  <c r="D156" i="6"/>
  <c r="D154" i="6"/>
  <c r="D152" i="6"/>
  <c r="D150" i="6"/>
  <c r="D148" i="6"/>
  <c r="D146" i="6"/>
  <c r="D144" i="6"/>
  <c r="D142" i="6"/>
  <c r="D140" i="6"/>
  <c r="D135" i="6"/>
  <c r="D132" i="6"/>
  <c r="D130" i="6"/>
  <c r="D128" i="6"/>
  <c r="D126" i="6"/>
  <c r="D124" i="6"/>
  <c r="D122" i="6"/>
  <c r="D120" i="6"/>
  <c r="D115" i="6"/>
  <c r="D112" i="6"/>
  <c r="D110" i="6"/>
  <c r="D108" i="6"/>
  <c r="D106" i="6"/>
  <c r="D104" i="6"/>
  <c r="D102" i="6"/>
  <c r="D100" i="6"/>
  <c r="D98" i="6"/>
  <c r="D96" i="6"/>
  <c r="D94" i="6"/>
  <c r="D92" i="6"/>
  <c r="D90" i="6"/>
  <c r="D88" i="6"/>
  <c r="D86" i="6"/>
  <c r="O84" i="6"/>
  <c r="D84" i="6"/>
  <c r="D82" i="6"/>
  <c r="O80" i="6"/>
  <c r="D80" i="6"/>
  <c r="O78" i="6"/>
  <c r="D78" i="6"/>
  <c r="O76" i="6"/>
  <c r="D76" i="6"/>
  <c r="D74" i="6"/>
  <c r="D72" i="6"/>
  <c r="D70" i="6"/>
  <c r="D68" i="6"/>
  <c r="O66" i="6"/>
  <c r="D66" i="6"/>
  <c r="U58" i="6"/>
  <c r="D61" i="6"/>
  <c r="D58" i="6"/>
  <c r="D56" i="6"/>
  <c r="D54" i="6"/>
  <c r="D49" i="6"/>
  <c r="D46" i="6"/>
  <c r="D44" i="6"/>
  <c r="D42" i="6"/>
  <c r="D37" i="6"/>
  <c r="D34" i="6"/>
  <c r="D32" i="6"/>
  <c r="D30" i="6"/>
  <c r="D28" i="6"/>
  <c r="D26" i="6"/>
  <c r="D24" i="6"/>
  <c r="D22" i="6"/>
  <c r="D16" i="6"/>
  <c r="D13" i="6"/>
  <c r="D10" i="6"/>
  <c r="D7" i="6"/>
  <c r="M155" i="12" l="1"/>
  <c r="M161" i="11"/>
  <c r="M161" i="10"/>
  <c r="M143" i="9"/>
  <c r="M191" i="8"/>
  <c r="O74" i="6"/>
  <c r="O70" i="6"/>
  <c r="O72" i="6"/>
  <c r="O82" i="6"/>
  <c r="O68" i="6"/>
  <c r="D186" i="5"/>
  <c r="D184" i="5"/>
  <c r="D182" i="5"/>
  <c r="D180" i="5"/>
  <c r="D153" i="5"/>
  <c r="D151" i="5"/>
  <c r="D149" i="5"/>
  <c r="D147" i="5"/>
  <c r="D145" i="5"/>
  <c r="D143" i="5"/>
  <c r="D137" i="5"/>
  <c r="D135" i="5"/>
  <c r="D133" i="5"/>
  <c r="D127" i="5"/>
  <c r="D121" i="5"/>
  <c r="D119" i="5"/>
  <c r="D117" i="5"/>
  <c r="D115" i="5"/>
  <c r="D113" i="5"/>
  <c r="D112" i="5"/>
  <c r="D104" i="5"/>
  <c r="D102" i="5"/>
  <c r="D100" i="5"/>
  <c r="D98" i="5"/>
  <c r="D96" i="5"/>
  <c r="D94" i="5"/>
  <c r="D68" i="5"/>
  <c r="D62" i="5"/>
  <c r="D56" i="5"/>
  <c r="D54" i="5"/>
  <c r="D47" i="5"/>
  <c r="D45" i="5"/>
  <c r="D43" i="5"/>
  <c r="D41" i="5"/>
  <c r="D39" i="5"/>
  <c r="D37" i="5"/>
  <c r="D35" i="5"/>
  <c r="D33" i="5"/>
  <c r="D31" i="5"/>
  <c r="D29" i="5"/>
  <c r="D13" i="5"/>
  <c r="D7" i="5"/>
  <c r="D216" i="4"/>
  <c r="D214" i="4"/>
  <c r="D212" i="4"/>
  <c r="D210" i="4"/>
  <c r="D208" i="4"/>
  <c r="D206" i="4"/>
  <c r="D204" i="4"/>
  <c r="D202" i="4"/>
  <c r="D200" i="4"/>
  <c r="D198" i="4"/>
  <c r="D196" i="4"/>
  <c r="D194" i="4"/>
  <c r="D188" i="4"/>
  <c r="D186" i="4"/>
  <c r="D184" i="4"/>
  <c r="D182" i="4"/>
  <c r="D180" i="4"/>
  <c r="D178" i="4"/>
  <c r="D176" i="4"/>
  <c r="D170" i="4"/>
  <c r="D168" i="4"/>
  <c r="D166" i="4"/>
  <c r="D164" i="4"/>
  <c r="D162" i="4"/>
  <c r="D160" i="4"/>
  <c r="D158" i="4"/>
  <c r="D156" i="4"/>
  <c r="D154" i="4"/>
  <c r="D152" i="4"/>
  <c r="D150" i="4"/>
  <c r="D148" i="4"/>
  <c r="D146" i="4"/>
  <c r="D144" i="4"/>
  <c r="D142" i="4"/>
  <c r="D140" i="4"/>
  <c r="D138" i="4"/>
  <c r="D136" i="4"/>
  <c r="D134" i="4"/>
  <c r="D132" i="4"/>
  <c r="D130" i="4"/>
  <c r="D128" i="4"/>
  <c r="D126" i="4"/>
  <c r="D124" i="4"/>
  <c r="D118" i="4"/>
  <c r="D116" i="4"/>
  <c r="D114" i="4"/>
  <c r="D108" i="4"/>
  <c r="D106" i="4"/>
  <c r="D60" i="4"/>
  <c r="D58" i="4"/>
  <c r="D56" i="4"/>
  <c r="D124" i="3"/>
  <c r="D118" i="3"/>
  <c r="D112" i="3"/>
  <c r="D106" i="3"/>
  <c r="D100" i="3"/>
  <c r="D94" i="3"/>
  <c r="D88" i="3"/>
  <c r="D86" i="3"/>
  <c r="D84" i="3"/>
  <c r="D82" i="3"/>
  <c r="D76" i="3"/>
  <c r="D74" i="3"/>
  <c r="D72" i="3"/>
  <c r="D66" i="3"/>
  <c r="D60" i="3"/>
  <c r="D54" i="3"/>
  <c r="D48" i="3"/>
  <c r="D42" i="3"/>
  <c r="D36" i="3"/>
  <c r="D30" i="3"/>
  <c r="D24" i="3"/>
  <c r="D18" i="3"/>
  <c r="D12" i="3"/>
  <c r="D6" i="3"/>
  <c r="D264" i="2" l="1"/>
  <c r="D262" i="2"/>
  <c r="D260" i="2"/>
  <c r="D258" i="2"/>
  <c r="D256" i="2"/>
  <c r="D254" i="2"/>
  <c r="D248" i="2"/>
  <c r="D246" i="2"/>
  <c r="D244" i="2"/>
  <c r="D238" i="2"/>
  <c r="D232" i="2"/>
  <c r="D226" i="2"/>
  <c r="D220" i="2"/>
  <c r="D218" i="2"/>
  <c r="D216" i="2"/>
  <c r="D210" i="2"/>
  <c r="D204" i="2"/>
  <c r="D202" i="2"/>
  <c r="D200" i="2"/>
  <c r="D198" i="2"/>
  <c r="D192" i="2"/>
  <c r="D190" i="2"/>
  <c r="D188" i="2"/>
  <c r="D186" i="2"/>
  <c r="D180" i="2"/>
  <c r="D178" i="2"/>
  <c r="D176" i="2"/>
  <c r="D174" i="2"/>
  <c r="D168" i="2"/>
  <c r="D162" i="2"/>
  <c r="D156" i="2"/>
  <c r="D150" i="2"/>
  <c r="D148" i="2"/>
  <c r="D146" i="2"/>
  <c r="D144" i="2"/>
  <c r="D86" i="2"/>
  <c r="D84" i="2"/>
  <c r="D82" i="2"/>
  <c r="D76" i="2"/>
  <c r="D74" i="2"/>
  <c r="D72" i="2"/>
  <c r="D70" i="2"/>
  <c r="D68" i="2"/>
  <c r="D66" i="2"/>
  <c r="D60" i="2"/>
  <c r="D58" i="2"/>
  <c r="D56" i="2"/>
  <c r="D54" i="2"/>
  <c r="D52" i="2"/>
  <c r="D46" i="2"/>
  <c r="D44" i="2"/>
  <c r="D42" i="2"/>
  <c r="D40" i="2"/>
  <c r="D38" i="2"/>
  <c r="D32" i="2"/>
  <c r="D30" i="2"/>
  <c r="D28" i="2"/>
  <c r="D26" i="2"/>
  <c r="D24" i="2"/>
  <c r="D22" i="2"/>
  <c r="D16" i="2"/>
  <c r="D14" i="2"/>
  <c r="D12" i="2"/>
  <c r="D10" i="2"/>
  <c r="N26" i="1"/>
  <c r="D29" i="1"/>
  <c r="D24" i="1"/>
  <c r="D26" i="1" s="1"/>
  <c r="D23" i="1"/>
  <c r="D20" i="1"/>
  <c r="AE150" i="9" l="1"/>
  <c r="Y150" i="9"/>
  <c r="X150" i="9"/>
  <c r="W150" i="9"/>
  <c r="Z150" i="9" s="1"/>
  <c r="P150" i="9"/>
  <c r="U149" i="9"/>
  <c r="Y148" i="9"/>
  <c r="X148" i="9"/>
  <c r="W148" i="9"/>
  <c r="Z148" i="9" s="1"/>
  <c r="P148" i="9"/>
  <c r="AE144" i="9"/>
  <c r="Y144" i="9"/>
  <c r="X144" i="9"/>
  <c r="W144" i="9"/>
  <c r="Z144" i="9" s="1"/>
  <c r="P144" i="9"/>
  <c r="U143" i="9"/>
  <c r="AE142" i="9"/>
  <c r="Y142" i="9"/>
  <c r="X142" i="9"/>
  <c r="W142" i="9"/>
  <c r="Z142" i="9" s="1"/>
  <c r="P142" i="9"/>
  <c r="X149" i="9" l="1"/>
  <c r="Y149" i="9"/>
  <c r="Z149" i="9"/>
  <c r="AD149" i="9"/>
  <c r="AC149" i="9"/>
  <c r="O149" i="9"/>
  <c r="AB149" i="9"/>
  <c r="N149" i="9"/>
  <c r="W149" i="9"/>
  <c r="P149" i="9"/>
  <c r="AE148" i="9"/>
  <c r="AE149" i="9" s="1"/>
  <c r="X143" i="9"/>
  <c r="W143" i="9"/>
  <c r="Y143" i="9"/>
  <c r="Z143" i="9"/>
  <c r="N143" i="9"/>
  <c r="O143" i="9"/>
  <c r="AE143" i="9"/>
  <c r="AD143" i="9"/>
  <c r="AC143" i="9"/>
  <c r="P143" i="9"/>
  <c r="AB143" i="9"/>
  <c r="U121" i="5" l="1"/>
  <c r="U119" i="5"/>
  <c r="U117" i="5"/>
  <c r="U115" i="5"/>
  <c r="U113" i="5"/>
  <c r="U112" i="5"/>
  <c r="V110" i="5"/>
  <c r="V111" i="5"/>
  <c r="AE111" i="5"/>
  <c r="AE114" i="5"/>
  <c r="AE116" i="5"/>
  <c r="AE118" i="5"/>
  <c r="AE120" i="5"/>
  <c r="Y110" i="5"/>
  <c r="Y111" i="5"/>
  <c r="Y114" i="5"/>
  <c r="Y116" i="5"/>
  <c r="Y118" i="5"/>
  <c r="Y120" i="5"/>
  <c r="X110" i="5"/>
  <c r="X111" i="5"/>
  <c r="X114" i="5"/>
  <c r="X116" i="5"/>
  <c r="X118" i="5"/>
  <c r="X120" i="5"/>
  <c r="W110" i="5"/>
  <c r="Z110" i="5" s="1"/>
  <c r="W111" i="5"/>
  <c r="Z111" i="5" s="1"/>
  <c r="W114" i="5"/>
  <c r="Z114" i="5" s="1"/>
  <c r="W116" i="5"/>
  <c r="Z116" i="5" s="1"/>
  <c r="W118" i="5"/>
  <c r="Z118" i="5" s="1"/>
  <c r="W120" i="5"/>
  <c r="Z120" i="5" s="1"/>
  <c r="V114" i="5"/>
  <c r="V116" i="5"/>
  <c r="V118" i="5"/>
  <c r="V120" i="5"/>
  <c r="P110" i="5"/>
  <c r="P111" i="5"/>
  <c r="P114" i="5"/>
  <c r="P116" i="5"/>
  <c r="P118" i="5"/>
  <c r="P120" i="5"/>
  <c r="AE109" i="5"/>
  <c r="Y109" i="5"/>
  <c r="X109" i="5"/>
  <c r="W109" i="5"/>
  <c r="Z109" i="5" s="1"/>
  <c r="V109" i="5"/>
  <c r="P109" i="5"/>
  <c r="U104" i="5"/>
  <c r="U102" i="5"/>
  <c r="U100" i="5"/>
  <c r="U98" i="5"/>
  <c r="U96" i="5"/>
  <c r="U94" i="5"/>
  <c r="AE95" i="5"/>
  <c r="AE97" i="5"/>
  <c r="AE99" i="5"/>
  <c r="AE101" i="5"/>
  <c r="AE103" i="5"/>
  <c r="Y95" i="5"/>
  <c r="Y97" i="5"/>
  <c r="Y99" i="5"/>
  <c r="Y101" i="5"/>
  <c r="Y103" i="5"/>
  <c r="X95" i="5"/>
  <c r="X97" i="5"/>
  <c r="X99" i="5"/>
  <c r="X101" i="5"/>
  <c r="X103" i="5"/>
  <c r="W95" i="5"/>
  <c r="Z95" i="5" s="1"/>
  <c r="W97" i="5"/>
  <c r="Z97" i="5" s="1"/>
  <c r="W99" i="5"/>
  <c r="Z99" i="5" s="1"/>
  <c r="W101" i="5"/>
  <c r="Z101" i="5" s="1"/>
  <c r="W103" i="5"/>
  <c r="Z103" i="5" s="1"/>
  <c r="V95" i="5"/>
  <c r="V97" i="5"/>
  <c r="V99" i="5"/>
  <c r="V101" i="5"/>
  <c r="V103" i="5"/>
  <c r="P95" i="5"/>
  <c r="P97" i="5"/>
  <c r="P99" i="5"/>
  <c r="P101" i="5"/>
  <c r="P103" i="5"/>
  <c r="AE93" i="5"/>
  <c r="X93" i="5"/>
  <c r="Y93" i="5"/>
  <c r="W93" i="5"/>
  <c r="Z93" i="5" s="1"/>
  <c r="V93" i="5"/>
  <c r="P93" i="5"/>
  <c r="U74" i="5"/>
  <c r="U76" i="5"/>
  <c r="U78" i="5"/>
  <c r="U80" i="5"/>
  <c r="U82" i="5"/>
  <c r="U84" i="5"/>
  <c r="U86" i="5"/>
  <c r="U88" i="5"/>
  <c r="AE89" i="5"/>
  <c r="Y89" i="5"/>
  <c r="X89" i="5"/>
  <c r="W89" i="5"/>
  <c r="Z89" i="5" s="1"/>
  <c r="V89" i="5"/>
  <c r="P89" i="5"/>
  <c r="U68" i="5"/>
  <c r="AE67" i="5"/>
  <c r="Y67" i="5"/>
  <c r="X67" i="5"/>
  <c r="W67" i="5"/>
  <c r="Z67" i="5" s="1"/>
  <c r="V67" i="5"/>
  <c r="P67" i="5"/>
  <c r="V112" i="5" l="1"/>
  <c r="U216" i="4"/>
  <c r="U214" i="4"/>
  <c r="U212" i="4"/>
  <c r="U210" i="4"/>
  <c r="U208" i="4"/>
  <c r="U206" i="4"/>
  <c r="U204" i="4"/>
  <c r="U202" i="4"/>
  <c r="U200" i="4"/>
  <c r="U198" i="4"/>
  <c r="U196" i="4"/>
  <c r="U194" i="4"/>
  <c r="AE195" i="4"/>
  <c r="AE197" i="4"/>
  <c r="AE199" i="4"/>
  <c r="AE201" i="4"/>
  <c r="AE203" i="4"/>
  <c r="AE205" i="4"/>
  <c r="AE207" i="4"/>
  <c r="AE209" i="4"/>
  <c r="AE211" i="4"/>
  <c r="AE213" i="4"/>
  <c r="AE215" i="4"/>
  <c r="Y195" i="4"/>
  <c r="Y197" i="4"/>
  <c r="Y199" i="4"/>
  <c r="Y201" i="4"/>
  <c r="Y203" i="4"/>
  <c r="Y205" i="4"/>
  <c r="Y207" i="4"/>
  <c r="Y209" i="4"/>
  <c r="Y211" i="4"/>
  <c r="Y213" i="4"/>
  <c r="Y215" i="4"/>
  <c r="X195" i="4"/>
  <c r="X197" i="4"/>
  <c r="X199" i="4"/>
  <c r="X201" i="4"/>
  <c r="X203" i="4"/>
  <c r="X205" i="4"/>
  <c r="X207" i="4"/>
  <c r="X209" i="4"/>
  <c r="X211" i="4"/>
  <c r="X213" i="4"/>
  <c r="X215" i="4"/>
  <c r="W195" i="4"/>
  <c r="Z195" i="4" s="1"/>
  <c r="W197" i="4"/>
  <c r="Z197" i="4" s="1"/>
  <c r="W199" i="4"/>
  <c r="Z199" i="4" s="1"/>
  <c r="W201" i="4"/>
  <c r="Z201" i="4" s="1"/>
  <c r="W203" i="4"/>
  <c r="Z203" i="4" s="1"/>
  <c r="W205" i="4"/>
  <c r="Z205" i="4" s="1"/>
  <c r="W207" i="4"/>
  <c r="Z207" i="4" s="1"/>
  <c r="W209" i="4"/>
  <c r="Z209" i="4" s="1"/>
  <c r="W211" i="4"/>
  <c r="Z211" i="4" s="1"/>
  <c r="W213" i="4"/>
  <c r="Z213" i="4" s="1"/>
  <c r="W215" i="4"/>
  <c r="Z215" i="4" s="1"/>
  <c r="V195" i="4"/>
  <c r="V197" i="4"/>
  <c r="V199" i="4"/>
  <c r="V201" i="4"/>
  <c r="V203" i="4"/>
  <c r="V205" i="4"/>
  <c r="V207" i="4"/>
  <c r="V209" i="4"/>
  <c r="V211" i="4"/>
  <c r="V213" i="4"/>
  <c r="V215" i="4"/>
  <c r="P195" i="4"/>
  <c r="P197" i="4"/>
  <c r="P199" i="4"/>
  <c r="P201" i="4"/>
  <c r="P203" i="4"/>
  <c r="P205" i="4"/>
  <c r="P207" i="4"/>
  <c r="P209" i="4"/>
  <c r="P211" i="4"/>
  <c r="P213" i="4"/>
  <c r="P215" i="4"/>
  <c r="AE193" i="4"/>
  <c r="Y193" i="4"/>
  <c r="X193" i="4"/>
  <c r="W193" i="4"/>
  <c r="Z193" i="4" s="1"/>
  <c r="V193" i="4"/>
  <c r="P193" i="4"/>
  <c r="U176" i="4"/>
  <c r="U178" i="4"/>
  <c r="U180" i="4"/>
  <c r="U182" i="4"/>
  <c r="U184" i="4"/>
  <c r="U186" i="4"/>
  <c r="U188" i="4"/>
  <c r="AE177" i="4"/>
  <c r="AE179" i="4"/>
  <c r="AE181" i="4"/>
  <c r="AE183" i="4"/>
  <c r="AE185" i="4"/>
  <c r="AE187" i="4"/>
  <c r="Y177" i="4"/>
  <c r="Y179" i="4"/>
  <c r="Y181" i="4"/>
  <c r="Y183" i="4"/>
  <c r="Y185" i="4"/>
  <c r="Y187" i="4"/>
  <c r="X177" i="4"/>
  <c r="X179" i="4"/>
  <c r="X181" i="4"/>
  <c r="X183" i="4"/>
  <c r="X185" i="4"/>
  <c r="X187" i="4"/>
  <c r="W177" i="4"/>
  <c r="Z177" i="4" s="1"/>
  <c r="W179" i="4"/>
  <c r="Z179" i="4" s="1"/>
  <c r="W181" i="4"/>
  <c r="Z181" i="4" s="1"/>
  <c r="W183" i="4"/>
  <c r="Z183" i="4" s="1"/>
  <c r="W185" i="4"/>
  <c r="Z185" i="4" s="1"/>
  <c r="W187" i="4"/>
  <c r="Z187" i="4" s="1"/>
  <c r="V177" i="4"/>
  <c r="V179" i="4"/>
  <c r="V181" i="4"/>
  <c r="V183" i="4"/>
  <c r="V185" i="4"/>
  <c r="V187" i="4"/>
  <c r="P177" i="4"/>
  <c r="P179" i="4"/>
  <c r="P181" i="4"/>
  <c r="P183" i="4"/>
  <c r="P185" i="4"/>
  <c r="P187" i="4"/>
  <c r="AE175" i="4"/>
  <c r="Y175" i="4"/>
  <c r="X175" i="4"/>
  <c r="W175" i="4"/>
  <c r="Z175" i="4" s="1"/>
  <c r="V175" i="4"/>
  <c r="P175" i="4"/>
  <c r="U144" i="4" l="1"/>
  <c r="U142" i="4"/>
  <c r="U140" i="4"/>
  <c r="U138" i="4"/>
  <c r="U136" i="4"/>
  <c r="U134" i="4"/>
  <c r="U132" i="4"/>
  <c r="U130" i="4"/>
  <c r="U128" i="4"/>
  <c r="U126" i="4"/>
  <c r="U124" i="4"/>
  <c r="U146" i="4"/>
  <c r="U148" i="4"/>
  <c r="U150" i="4"/>
  <c r="U152" i="4"/>
  <c r="U154" i="4"/>
  <c r="U156" i="4"/>
  <c r="U158" i="4"/>
  <c r="U160" i="4"/>
  <c r="U162" i="4"/>
  <c r="U164" i="4"/>
  <c r="U166" i="4"/>
  <c r="U168" i="4"/>
  <c r="U170" i="4"/>
  <c r="AE149" i="4"/>
  <c r="AE151" i="4"/>
  <c r="AE153" i="4"/>
  <c r="AE155" i="4"/>
  <c r="AE157" i="4"/>
  <c r="AE159" i="4"/>
  <c r="AE161" i="4"/>
  <c r="AE163" i="4"/>
  <c r="AE165" i="4"/>
  <c r="AE167" i="4"/>
  <c r="AE169" i="4"/>
  <c r="Y149" i="4"/>
  <c r="Y151" i="4"/>
  <c r="Y153" i="4"/>
  <c r="Y155" i="4"/>
  <c r="Y157" i="4"/>
  <c r="Y159" i="4"/>
  <c r="Y161" i="4"/>
  <c r="Y163" i="4"/>
  <c r="Y165" i="4"/>
  <c r="Y167" i="4"/>
  <c r="Y169" i="4"/>
  <c r="X149" i="4"/>
  <c r="X151" i="4"/>
  <c r="X153" i="4"/>
  <c r="X155" i="4"/>
  <c r="X157" i="4"/>
  <c r="X159" i="4"/>
  <c r="X161" i="4"/>
  <c r="X163" i="4"/>
  <c r="X165" i="4"/>
  <c r="X167" i="4"/>
  <c r="X169" i="4"/>
  <c r="W149" i="4"/>
  <c r="Z149" i="4" s="1"/>
  <c r="W151" i="4"/>
  <c r="Z151" i="4" s="1"/>
  <c r="W153" i="4"/>
  <c r="Z153" i="4" s="1"/>
  <c r="W155" i="4"/>
  <c r="Z155" i="4" s="1"/>
  <c r="W157" i="4"/>
  <c r="Z157" i="4" s="1"/>
  <c r="W159" i="4"/>
  <c r="Z159" i="4" s="1"/>
  <c r="W161" i="4"/>
  <c r="Z161" i="4" s="1"/>
  <c r="W163" i="4"/>
  <c r="Z163" i="4" s="1"/>
  <c r="W165" i="4"/>
  <c r="Z165" i="4" s="1"/>
  <c r="W167" i="4"/>
  <c r="Z167" i="4" s="1"/>
  <c r="W169" i="4"/>
  <c r="Z169" i="4" s="1"/>
  <c r="P149" i="4"/>
  <c r="P151" i="4"/>
  <c r="P153" i="4"/>
  <c r="P155" i="4"/>
  <c r="P157" i="4"/>
  <c r="P159" i="4"/>
  <c r="P161" i="4"/>
  <c r="P163" i="4"/>
  <c r="P165" i="4"/>
  <c r="P167" i="4"/>
  <c r="P169" i="4"/>
  <c r="AE125" i="4"/>
  <c r="AE127" i="4"/>
  <c r="AE129" i="4"/>
  <c r="AE131" i="4"/>
  <c r="AE133" i="4"/>
  <c r="AE135" i="4"/>
  <c r="AE137" i="4"/>
  <c r="AE139" i="4"/>
  <c r="AE141" i="4"/>
  <c r="AE143" i="4"/>
  <c r="AE145" i="4"/>
  <c r="AE147" i="4"/>
  <c r="Y125" i="4"/>
  <c r="Y127" i="4"/>
  <c r="Y129" i="4"/>
  <c r="Y131" i="4"/>
  <c r="Y133" i="4"/>
  <c r="Y135" i="4"/>
  <c r="Y137" i="4"/>
  <c r="Y139" i="4"/>
  <c r="Y141" i="4"/>
  <c r="Y143" i="4"/>
  <c r="Y145" i="4"/>
  <c r="Y147" i="4"/>
  <c r="X125" i="4"/>
  <c r="X127" i="4"/>
  <c r="X129" i="4"/>
  <c r="X131" i="4"/>
  <c r="X133" i="4"/>
  <c r="X135" i="4"/>
  <c r="X137" i="4"/>
  <c r="X139" i="4"/>
  <c r="X141" i="4"/>
  <c r="X143" i="4"/>
  <c r="X145" i="4"/>
  <c r="X147" i="4"/>
  <c r="W125" i="4"/>
  <c r="Z125" i="4" s="1"/>
  <c r="W127" i="4"/>
  <c r="Z127" i="4" s="1"/>
  <c r="W129" i="4"/>
  <c r="Z129" i="4" s="1"/>
  <c r="W131" i="4"/>
  <c r="Z131" i="4" s="1"/>
  <c r="W133" i="4"/>
  <c r="Z133" i="4" s="1"/>
  <c r="W135" i="4"/>
  <c r="Z135" i="4" s="1"/>
  <c r="W137" i="4"/>
  <c r="Z137" i="4" s="1"/>
  <c r="W139" i="4"/>
  <c r="Z139" i="4" s="1"/>
  <c r="W141" i="4"/>
  <c r="Z141" i="4" s="1"/>
  <c r="W143" i="4"/>
  <c r="Z143" i="4" s="1"/>
  <c r="W145" i="4"/>
  <c r="Z145" i="4" s="1"/>
  <c r="W147" i="4"/>
  <c r="Z147" i="4" s="1"/>
  <c r="P125" i="4"/>
  <c r="P127" i="4"/>
  <c r="P129" i="4"/>
  <c r="P131" i="4"/>
  <c r="P133" i="4"/>
  <c r="P135" i="4"/>
  <c r="P137" i="4"/>
  <c r="P139" i="4"/>
  <c r="P141" i="4"/>
  <c r="P143" i="4"/>
  <c r="P145" i="4"/>
  <c r="P147" i="4"/>
  <c r="AE123" i="4"/>
  <c r="Y123" i="4"/>
  <c r="X123" i="4"/>
  <c r="W123" i="4"/>
  <c r="Z123" i="4" s="1"/>
  <c r="P123" i="4"/>
  <c r="U114" i="4"/>
  <c r="U116" i="4"/>
  <c r="U118" i="4"/>
  <c r="AE115" i="4"/>
  <c r="AE117" i="4"/>
  <c r="Y115" i="4"/>
  <c r="Y117" i="4"/>
  <c r="X115" i="4"/>
  <c r="X117" i="4"/>
  <c r="W115" i="4"/>
  <c r="Z115" i="4" s="1"/>
  <c r="W117" i="4"/>
  <c r="Z117" i="4" s="1"/>
  <c r="V115" i="4"/>
  <c r="V117" i="4"/>
  <c r="P115" i="4"/>
  <c r="P117" i="4"/>
  <c r="AE113" i="4"/>
  <c r="Y113" i="4"/>
  <c r="X113" i="4"/>
  <c r="W113" i="4"/>
  <c r="Z113" i="4" s="1"/>
  <c r="V113" i="4"/>
  <c r="P113" i="4"/>
  <c r="U106" i="4"/>
  <c r="U108" i="4"/>
  <c r="AE107" i="4"/>
  <c r="Y107" i="4"/>
  <c r="X107" i="4"/>
  <c r="W107" i="4"/>
  <c r="Z107" i="4" s="1"/>
  <c r="AE105" i="4"/>
  <c r="Y105" i="4"/>
  <c r="X105" i="4"/>
  <c r="W105" i="4"/>
  <c r="Z105" i="4" s="1"/>
  <c r="P107" i="4"/>
  <c r="P105" i="4"/>
  <c r="V107" i="4"/>
  <c r="V105" i="4"/>
  <c r="AE61" i="4"/>
  <c r="AE59" i="4"/>
  <c r="AE57" i="4"/>
  <c r="AE55" i="4"/>
  <c r="Y61" i="4"/>
  <c r="Y59" i="4"/>
  <c r="Y57" i="4"/>
  <c r="Y55" i="4"/>
  <c r="X61" i="4"/>
  <c r="X59" i="4"/>
  <c r="X57" i="4"/>
  <c r="X55" i="4"/>
  <c r="W61" i="4"/>
  <c r="Z61" i="4" s="1"/>
  <c r="W59" i="4"/>
  <c r="Z59" i="4" s="1"/>
  <c r="W57" i="4"/>
  <c r="Z57" i="4" s="1"/>
  <c r="W55" i="4"/>
  <c r="Z55" i="4" s="1"/>
  <c r="V61" i="4"/>
  <c r="V59" i="4"/>
  <c r="V57" i="4"/>
  <c r="V55" i="4"/>
  <c r="P61" i="4"/>
  <c r="P59" i="4"/>
  <c r="P57" i="4"/>
  <c r="P55" i="4"/>
  <c r="U40" i="4"/>
  <c r="U42" i="4"/>
  <c r="U44" i="4"/>
  <c r="U46" i="4"/>
  <c r="U48" i="4"/>
  <c r="U50" i="4"/>
  <c r="U52" i="4"/>
  <c r="U54" i="4"/>
  <c r="U56" i="4"/>
  <c r="U58" i="4"/>
  <c r="U60" i="4"/>
  <c r="U62" i="4"/>
  <c r="U66" i="4"/>
  <c r="U68" i="4"/>
  <c r="U70" i="4"/>
  <c r="U72" i="4"/>
  <c r="U74" i="4"/>
  <c r="U76" i="4"/>
  <c r="U78" i="4"/>
  <c r="U80" i="4"/>
  <c r="U82" i="4"/>
  <c r="U84" i="4"/>
  <c r="U86" i="4"/>
  <c r="U88" i="4"/>
  <c r="U90" i="4"/>
  <c r="U92" i="4"/>
  <c r="U94" i="4"/>
  <c r="U96" i="4"/>
  <c r="U98" i="4"/>
  <c r="U100" i="4"/>
  <c r="U6" i="4"/>
  <c r="U8" i="4"/>
  <c r="U10" i="4"/>
  <c r="U12" i="4"/>
  <c r="U14" i="4"/>
  <c r="U16" i="4"/>
  <c r="U18" i="4"/>
  <c r="U20" i="4"/>
  <c r="U22" i="4"/>
  <c r="U24" i="4"/>
  <c r="U26" i="4"/>
  <c r="U28" i="4"/>
  <c r="U34" i="4"/>
  <c r="AE105" i="5" l="1"/>
  <c r="Y105" i="5"/>
  <c r="X105" i="5"/>
  <c r="W105" i="5"/>
  <c r="Z105" i="5" s="1"/>
  <c r="V105" i="5"/>
  <c r="P105" i="5"/>
  <c r="AA104" i="5" l="1"/>
  <c r="L121" i="5"/>
  <c r="V119" i="5"/>
  <c r="V121" i="5"/>
  <c r="V113" i="5"/>
  <c r="V117" i="5"/>
  <c r="V115" i="5"/>
  <c r="AA121" i="5"/>
  <c r="L104" i="5"/>
  <c r="V94" i="5"/>
  <c r="V100" i="5"/>
  <c r="V102" i="5"/>
  <c r="V98" i="5"/>
  <c r="V104" i="5"/>
  <c r="V96" i="5"/>
  <c r="U88" i="3"/>
  <c r="U86" i="3"/>
  <c r="U84" i="3"/>
  <c r="U82" i="3"/>
  <c r="AE89" i="3"/>
  <c r="Y89" i="3"/>
  <c r="W89" i="3"/>
  <c r="Z89" i="3" s="1"/>
  <c r="V89" i="3"/>
  <c r="P89" i="3"/>
  <c r="AE85" i="3"/>
  <c r="Y85" i="3"/>
  <c r="W85" i="3"/>
  <c r="Z85" i="3" s="1"/>
  <c r="V85" i="3"/>
  <c r="P85" i="3"/>
  <c r="U76" i="3"/>
  <c r="U74" i="3"/>
  <c r="U72" i="3"/>
  <c r="L86" i="3" l="1"/>
  <c r="AA86" i="3"/>
  <c r="V86" i="3"/>
  <c r="AE126" i="5"/>
  <c r="Y126" i="5"/>
  <c r="X126" i="5"/>
  <c r="W126" i="5"/>
  <c r="Z126" i="5" s="1"/>
  <c r="V126" i="5"/>
  <c r="U127" i="5"/>
  <c r="P126" i="5" l="1"/>
  <c r="AA127" i="5"/>
  <c r="V127" i="5"/>
  <c r="P185" i="5"/>
  <c r="U180" i="5"/>
  <c r="U182" i="5"/>
  <c r="U184" i="5"/>
  <c r="U186" i="5"/>
  <c r="AE181" i="5"/>
  <c r="AE183" i="5"/>
  <c r="AE185" i="5"/>
  <c r="Y181" i="5"/>
  <c r="Y183" i="5"/>
  <c r="Y185" i="5"/>
  <c r="X181" i="5"/>
  <c r="X183" i="5"/>
  <c r="X185" i="5"/>
  <c r="W181" i="5"/>
  <c r="Z181" i="5" s="1"/>
  <c r="W183" i="5"/>
  <c r="Z183" i="5" s="1"/>
  <c r="W185" i="5"/>
  <c r="Z185" i="5" s="1"/>
  <c r="V181" i="5"/>
  <c r="V183" i="5"/>
  <c r="V185" i="5"/>
  <c r="P181" i="5"/>
  <c r="P183" i="5"/>
  <c r="AE179" i="5"/>
  <c r="Y179" i="5"/>
  <c r="X179" i="5"/>
  <c r="W179" i="5"/>
  <c r="Z179" i="5" s="1"/>
  <c r="V179" i="5"/>
  <c r="P179" i="5"/>
  <c r="AE187" i="5"/>
  <c r="Y187" i="5"/>
  <c r="X187" i="5"/>
  <c r="W187" i="5"/>
  <c r="Z187" i="5" s="1"/>
  <c r="V187" i="5"/>
  <c r="P187" i="5"/>
  <c r="U133" i="5"/>
  <c r="U135" i="5"/>
  <c r="U137" i="5"/>
  <c r="AE134" i="5"/>
  <c r="AE136" i="5"/>
  <c r="Y134" i="5"/>
  <c r="Y136" i="5"/>
  <c r="X134" i="5"/>
  <c r="X136" i="5"/>
  <c r="W134" i="5"/>
  <c r="Z134" i="5" s="1"/>
  <c r="W136" i="5"/>
  <c r="Z136" i="5" s="1"/>
  <c r="V134" i="5"/>
  <c r="V136" i="5"/>
  <c r="P134" i="5"/>
  <c r="P136" i="5"/>
  <c r="AE132" i="5"/>
  <c r="Y132" i="5"/>
  <c r="X132" i="5"/>
  <c r="W132" i="5"/>
  <c r="Z132" i="5" s="1"/>
  <c r="V132" i="5"/>
  <c r="P132" i="5"/>
  <c r="U173" i="5"/>
  <c r="U171" i="5"/>
  <c r="U169" i="5"/>
  <c r="U167" i="5"/>
  <c r="U165" i="5"/>
  <c r="U163" i="5"/>
  <c r="U161" i="5"/>
  <c r="U159" i="5"/>
  <c r="Y160" i="5"/>
  <c r="Y162" i="5"/>
  <c r="Y164" i="5"/>
  <c r="Y166" i="5"/>
  <c r="Y168" i="5"/>
  <c r="Y170" i="5"/>
  <c r="Y172" i="5"/>
  <c r="X160" i="5"/>
  <c r="X162" i="5"/>
  <c r="X164" i="5"/>
  <c r="X166" i="5"/>
  <c r="X168" i="5"/>
  <c r="X170" i="5"/>
  <c r="X172" i="5"/>
  <c r="W160" i="5"/>
  <c r="Z160" i="5" s="1"/>
  <c r="W162" i="5"/>
  <c r="Z162" i="5" s="1"/>
  <c r="W164" i="5"/>
  <c r="Z164" i="5" s="1"/>
  <c r="W166" i="5"/>
  <c r="Z166" i="5" s="1"/>
  <c r="W168" i="5"/>
  <c r="Z168" i="5" s="1"/>
  <c r="W170" i="5"/>
  <c r="Z170" i="5" s="1"/>
  <c r="W172" i="5"/>
  <c r="Z172" i="5" s="1"/>
  <c r="Y158" i="5"/>
  <c r="X158" i="5"/>
  <c r="W158" i="5"/>
  <c r="Z158" i="5" s="1"/>
  <c r="V172" i="5"/>
  <c r="V170" i="5"/>
  <c r="V168" i="5"/>
  <c r="V166" i="5"/>
  <c r="V164" i="5"/>
  <c r="V162" i="5"/>
  <c r="V160" i="5"/>
  <c r="V158" i="5"/>
  <c r="L133" i="5" l="1"/>
  <c r="AA133" i="5"/>
  <c r="V186" i="5"/>
  <c r="L186" i="5"/>
  <c r="L182" i="5"/>
  <c r="L180" i="5"/>
  <c r="V163" i="5"/>
  <c r="V171" i="5"/>
  <c r="V165" i="5"/>
  <c r="V173" i="5"/>
  <c r="AA135" i="5"/>
  <c r="V133" i="5"/>
  <c r="V184" i="5"/>
  <c r="AA186" i="5"/>
  <c r="V135" i="5"/>
  <c r="V159" i="5"/>
  <c r="V167" i="5"/>
  <c r="L137" i="5"/>
  <c r="V180" i="5"/>
  <c r="L184" i="5"/>
  <c r="V182" i="5"/>
  <c r="AA184" i="5"/>
  <c r="V161" i="5"/>
  <c r="V169" i="5"/>
  <c r="L135" i="5"/>
  <c r="V137" i="5"/>
  <c r="AA137" i="5"/>
  <c r="AA180" i="5"/>
  <c r="AA182" i="5"/>
  <c r="L127" i="5"/>
  <c r="U153" i="5"/>
  <c r="U151" i="5"/>
  <c r="U149" i="5"/>
  <c r="U147" i="5"/>
  <c r="U145" i="5"/>
  <c r="U143" i="5"/>
  <c r="AE146" i="5"/>
  <c r="AE148" i="5"/>
  <c r="AE150" i="5"/>
  <c r="AE152" i="5"/>
  <c r="Y144" i="5"/>
  <c r="Y146" i="5"/>
  <c r="Y148" i="5"/>
  <c r="Y150" i="5"/>
  <c r="Y152" i="5"/>
  <c r="X144" i="5"/>
  <c r="X146" i="5"/>
  <c r="X148" i="5"/>
  <c r="X150" i="5"/>
  <c r="X152" i="5"/>
  <c r="W144" i="5"/>
  <c r="Z144" i="5" s="1"/>
  <c r="W146" i="5"/>
  <c r="Z146" i="5" s="1"/>
  <c r="W148" i="5"/>
  <c r="Z148" i="5" s="1"/>
  <c r="W150" i="5"/>
  <c r="Z150" i="5" s="1"/>
  <c r="W152" i="5"/>
  <c r="Z152" i="5" s="1"/>
  <c r="V144" i="5"/>
  <c r="V146" i="5"/>
  <c r="V148" i="5"/>
  <c r="V150" i="5"/>
  <c r="V152" i="5"/>
  <c r="O152" i="5"/>
  <c r="AE142" i="5"/>
  <c r="Y142" i="5"/>
  <c r="X142" i="5"/>
  <c r="W142" i="5"/>
  <c r="Z142" i="5" s="1"/>
  <c r="V142" i="5"/>
  <c r="P142" i="5"/>
  <c r="V145" i="5" l="1"/>
  <c r="L153" i="5"/>
  <c r="V153" i="5"/>
  <c r="AA153" i="5"/>
  <c r="V151" i="5"/>
  <c r="V149" i="5"/>
  <c r="V143" i="5"/>
  <c r="V147" i="5"/>
  <c r="AE87" i="3"/>
  <c r="AA88" i="3"/>
  <c r="Y87" i="3"/>
  <c r="W87" i="3"/>
  <c r="Z87" i="3" s="1"/>
  <c r="V87" i="3"/>
  <c r="V88" i="3" s="1"/>
  <c r="P87" i="3"/>
  <c r="L88" i="3"/>
  <c r="AE83" i="3"/>
  <c r="AA84" i="3"/>
  <c r="Y83" i="3"/>
  <c r="W83" i="3"/>
  <c r="Z83" i="3" s="1"/>
  <c r="V83" i="3"/>
  <c r="V84" i="3" s="1"/>
  <c r="P83" i="3"/>
  <c r="L84" i="3"/>
  <c r="AE81" i="3"/>
  <c r="AA82" i="3"/>
  <c r="Y81" i="3"/>
  <c r="W81" i="3"/>
  <c r="Z81" i="3" s="1"/>
  <c r="V81" i="3"/>
  <c r="V82" i="3" s="1"/>
  <c r="P81" i="3"/>
  <c r="L82" i="3"/>
  <c r="AE73" i="3"/>
  <c r="Y73" i="3"/>
  <c r="W73" i="3"/>
  <c r="Z73" i="3" s="1"/>
  <c r="V73" i="3"/>
  <c r="P73" i="3"/>
  <c r="AE71" i="3"/>
  <c r="Y71" i="3"/>
  <c r="W71" i="3"/>
  <c r="Z71" i="3" s="1"/>
  <c r="V71" i="3"/>
  <c r="P71" i="3"/>
  <c r="AE77" i="3"/>
  <c r="Y77" i="3"/>
  <c r="W77" i="3"/>
  <c r="Z77" i="3" s="1"/>
  <c r="V77" i="3"/>
  <c r="P77" i="3"/>
  <c r="AE75" i="3"/>
  <c r="Y75" i="3"/>
  <c r="W75" i="3"/>
  <c r="Z75" i="3" s="1"/>
  <c r="V75" i="3"/>
  <c r="V76" i="3" s="1"/>
  <c r="P75" i="3"/>
  <c r="L76" i="3"/>
  <c r="AE7" i="3"/>
  <c r="Y7" i="3"/>
  <c r="W7" i="3"/>
  <c r="Z7" i="3" s="1"/>
  <c r="V7" i="3"/>
  <c r="P7" i="3"/>
  <c r="U6" i="3"/>
  <c r="AE5" i="3"/>
  <c r="Y5" i="3"/>
  <c r="W5" i="3"/>
  <c r="Z5" i="3" s="1"/>
  <c r="V5" i="3"/>
  <c r="P5" i="3"/>
  <c r="U12" i="3"/>
  <c r="AE11" i="3"/>
  <c r="Y11" i="3"/>
  <c r="W11" i="3"/>
  <c r="Z11" i="3" s="1"/>
  <c r="V11" i="3"/>
  <c r="P11" i="3"/>
  <c r="U18" i="3"/>
  <c r="AE17" i="3"/>
  <c r="Y17" i="3"/>
  <c r="W17" i="3"/>
  <c r="Z17" i="3" s="1"/>
  <c r="V17" i="3"/>
  <c r="P17" i="3"/>
  <c r="U24" i="3"/>
  <c r="AE23" i="3"/>
  <c r="Y23" i="3"/>
  <c r="W23" i="3"/>
  <c r="Z23" i="3" s="1"/>
  <c r="V23" i="3"/>
  <c r="P23" i="3"/>
  <c r="U30" i="3"/>
  <c r="AE29" i="3"/>
  <c r="Y29" i="3"/>
  <c r="W29" i="3"/>
  <c r="Z29" i="3" s="1"/>
  <c r="V29" i="3"/>
  <c r="P29" i="3"/>
  <c r="U36" i="3"/>
  <c r="AE35" i="3"/>
  <c r="Y35" i="3"/>
  <c r="W35" i="3"/>
  <c r="Z35" i="3" s="1"/>
  <c r="V35" i="3"/>
  <c r="V36" i="3" s="1"/>
  <c r="P35" i="3"/>
  <c r="U42" i="3"/>
  <c r="AE41" i="3"/>
  <c r="Y41" i="3"/>
  <c r="W41" i="3"/>
  <c r="Z41" i="3" s="1"/>
  <c r="V41" i="3"/>
  <c r="P41" i="3"/>
  <c r="U54" i="3"/>
  <c r="AE53" i="3"/>
  <c r="Y53" i="3"/>
  <c r="W53" i="3"/>
  <c r="Z53" i="3" s="1"/>
  <c r="V53" i="3"/>
  <c r="P53" i="3"/>
  <c r="U60" i="3"/>
  <c r="AE59" i="3"/>
  <c r="Y59" i="3"/>
  <c r="W59" i="3"/>
  <c r="Z59" i="3" s="1"/>
  <c r="V59" i="3"/>
  <c r="P59" i="3"/>
  <c r="L60" i="3"/>
  <c r="U66" i="3"/>
  <c r="AE65" i="3"/>
  <c r="Y65" i="3"/>
  <c r="W65" i="3"/>
  <c r="Z65" i="3" s="1"/>
  <c r="V65" i="3"/>
  <c r="P65" i="3"/>
  <c r="U124" i="3"/>
  <c r="AE123" i="3"/>
  <c r="Y123" i="3"/>
  <c r="W123" i="3"/>
  <c r="Z123" i="3" s="1"/>
  <c r="V123" i="3"/>
  <c r="P123" i="3"/>
  <c r="U118" i="3"/>
  <c r="AE117" i="3"/>
  <c r="Y117" i="3"/>
  <c r="W117" i="3"/>
  <c r="Z117" i="3" s="1"/>
  <c r="V117" i="3"/>
  <c r="P117" i="3"/>
  <c r="U106" i="3"/>
  <c r="AE105" i="3"/>
  <c r="Y105" i="3"/>
  <c r="W105" i="3"/>
  <c r="Z105" i="3" s="1"/>
  <c r="V105" i="3"/>
  <c r="P105" i="3"/>
  <c r="U112" i="3"/>
  <c r="AE111" i="3"/>
  <c r="Y111" i="3"/>
  <c r="W111" i="3"/>
  <c r="Z111" i="3" s="1"/>
  <c r="V111" i="3"/>
  <c r="P111" i="3"/>
  <c r="U48" i="3"/>
  <c r="AE47" i="3"/>
  <c r="Y47" i="3"/>
  <c r="W47" i="3"/>
  <c r="Z47" i="3" s="1"/>
  <c r="V47" i="3"/>
  <c r="P47" i="3"/>
  <c r="U100" i="3"/>
  <c r="AE99" i="3"/>
  <c r="Y99" i="3"/>
  <c r="W99" i="3"/>
  <c r="Z99" i="3" s="1"/>
  <c r="V99" i="3"/>
  <c r="P99" i="3"/>
  <c r="U94" i="3"/>
  <c r="AE93" i="3"/>
  <c r="AA94" i="3"/>
  <c r="Y93" i="3"/>
  <c r="W93" i="3"/>
  <c r="Z93" i="3" s="1"/>
  <c r="V93" i="3"/>
  <c r="P93" i="3"/>
  <c r="AA6" i="3" l="1"/>
  <c r="L48" i="3"/>
  <c r="L118" i="3"/>
  <c r="L94" i="3"/>
  <c r="V60" i="3"/>
  <c r="L112" i="3"/>
  <c r="V42" i="3"/>
  <c r="AA36" i="3"/>
  <c r="V118" i="3"/>
  <c r="AA118" i="3"/>
  <c r="V112" i="3"/>
  <c r="AA112" i="3"/>
  <c r="V94" i="3"/>
  <c r="AA42" i="3"/>
  <c r="AA18" i="3"/>
  <c r="V6" i="3"/>
  <c r="L6" i="3"/>
  <c r="AA48" i="3"/>
  <c r="V24" i="3"/>
  <c r="AA124" i="3"/>
  <c r="L100" i="3"/>
  <c r="V100" i="3"/>
  <c r="AA100" i="3"/>
  <c r="AA60" i="3"/>
  <c r="L42" i="3"/>
  <c r="L24" i="3"/>
  <c r="L12" i="3"/>
  <c r="AA12" i="3"/>
  <c r="V48" i="3"/>
  <c r="L30" i="3"/>
  <c r="V30" i="3"/>
  <c r="L18" i="3"/>
  <c r="V18" i="3"/>
  <c r="L72" i="3"/>
  <c r="V72" i="3"/>
  <c r="L74" i="3"/>
  <c r="V74" i="3"/>
  <c r="AA76" i="3"/>
  <c r="AA74" i="3"/>
  <c r="AA72" i="3"/>
  <c r="AA54" i="3"/>
  <c r="L106" i="3"/>
  <c r="V106" i="3"/>
  <c r="AA106" i="3"/>
  <c r="L124" i="3"/>
  <c r="V124" i="3"/>
  <c r="L36" i="3"/>
  <c r="AA30" i="3"/>
  <c r="AA24" i="3"/>
  <c r="V12" i="3"/>
  <c r="L54" i="3"/>
  <c r="V54" i="3"/>
  <c r="L66" i="3"/>
  <c r="V66" i="3"/>
  <c r="AA66" i="3"/>
  <c r="U62" i="5"/>
  <c r="AE61" i="5"/>
  <c r="Y61" i="5"/>
  <c r="X61" i="5"/>
  <c r="W61" i="5"/>
  <c r="Z61" i="5" s="1"/>
  <c r="V61" i="5"/>
  <c r="P61" i="5"/>
  <c r="AE69" i="5"/>
  <c r="AA68" i="5"/>
  <c r="Y69" i="5"/>
  <c r="X69" i="5"/>
  <c r="W69" i="5"/>
  <c r="Z69" i="5" s="1"/>
  <c r="V69" i="5"/>
  <c r="V68" i="5" s="1"/>
  <c r="P69" i="5"/>
  <c r="L68" i="5"/>
  <c r="AE63" i="5"/>
  <c r="Y63" i="5"/>
  <c r="X63" i="5"/>
  <c r="W63" i="5"/>
  <c r="Z63" i="5" s="1"/>
  <c r="V63" i="5"/>
  <c r="P63" i="5"/>
  <c r="V62" i="5" l="1"/>
  <c r="L62" i="5"/>
  <c r="AA62" i="5"/>
  <c r="U54" i="5"/>
  <c r="U56" i="5"/>
  <c r="AE55" i="5"/>
  <c r="Y55" i="5"/>
  <c r="X55" i="5"/>
  <c r="W55" i="5"/>
  <c r="Z55" i="5" s="1"/>
  <c r="V55" i="5"/>
  <c r="P55" i="5"/>
  <c r="AE53" i="5"/>
  <c r="Y53" i="5"/>
  <c r="X53" i="5"/>
  <c r="W53" i="5"/>
  <c r="Z53" i="5" s="1"/>
  <c r="V53" i="5"/>
  <c r="P53" i="5"/>
  <c r="AE57" i="5"/>
  <c r="Y57" i="5"/>
  <c r="X57" i="5"/>
  <c r="W57" i="5"/>
  <c r="Z57" i="5" s="1"/>
  <c r="V57" i="5"/>
  <c r="P57" i="5"/>
  <c r="AA56" i="5" l="1"/>
  <c r="AA54" i="5"/>
  <c r="V54" i="5"/>
  <c r="L54" i="5"/>
  <c r="L56" i="5"/>
  <c r="V56" i="5"/>
  <c r="AE23" i="5"/>
  <c r="Y23" i="5"/>
  <c r="X23" i="5"/>
  <c r="W23" i="5"/>
  <c r="Z23" i="5" s="1"/>
  <c r="P23" i="5"/>
  <c r="U29" i="5"/>
  <c r="U31" i="5"/>
  <c r="U33" i="5"/>
  <c r="U35" i="5"/>
  <c r="U37" i="5"/>
  <c r="U39" i="5"/>
  <c r="U41" i="5"/>
  <c r="U43" i="5"/>
  <c r="U45" i="5"/>
  <c r="U47" i="5"/>
  <c r="AE30" i="5"/>
  <c r="AE32" i="5"/>
  <c r="AE34" i="5"/>
  <c r="AE36" i="5"/>
  <c r="AE38" i="5"/>
  <c r="AE40" i="5"/>
  <c r="AE42" i="5"/>
  <c r="AE44" i="5"/>
  <c r="AE46" i="5"/>
  <c r="Y30" i="5"/>
  <c r="Y32" i="5"/>
  <c r="Y34" i="5"/>
  <c r="Y36" i="5"/>
  <c r="Y38" i="5"/>
  <c r="Y40" i="5"/>
  <c r="Y42" i="5"/>
  <c r="Y44" i="5"/>
  <c r="Y46" i="5"/>
  <c r="X30" i="5"/>
  <c r="X32" i="5"/>
  <c r="X34" i="5"/>
  <c r="X36" i="5"/>
  <c r="X38" i="5"/>
  <c r="X40" i="5"/>
  <c r="X42" i="5"/>
  <c r="X44" i="5"/>
  <c r="X46" i="5"/>
  <c r="W30" i="5"/>
  <c r="Z30" i="5" s="1"/>
  <c r="W32" i="5"/>
  <c r="Z32" i="5" s="1"/>
  <c r="W34" i="5"/>
  <c r="Z34" i="5" s="1"/>
  <c r="W36" i="5"/>
  <c r="Z36" i="5" s="1"/>
  <c r="W38" i="5"/>
  <c r="Z38" i="5" s="1"/>
  <c r="W40" i="5"/>
  <c r="Z40" i="5" s="1"/>
  <c r="W42" i="5"/>
  <c r="Z42" i="5" s="1"/>
  <c r="W44" i="5"/>
  <c r="Z44" i="5" s="1"/>
  <c r="W46" i="5"/>
  <c r="Z46" i="5" s="1"/>
  <c r="V30" i="5"/>
  <c r="V32" i="5"/>
  <c r="V34" i="5"/>
  <c r="V36" i="5"/>
  <c r="V38" i="5"/>
  <c r="V40" i="5"/>
  <c r="V42" i="5"/>
  <c r="V44" i="5"/>
  <c r="V46" i="5"/>
  <c r="P30" i="5"/>
  <c r="P32" i="5"/>
  <c r="P34" i="5"/>
  <c r="P36" i="5"/>
  <c r="P38" i="5"/>
  <c r="P40" i="5"/>
  <c r="P42" i="5"/>
  <c r="P44" i="5"/>
  <c r="P46" i="5"/>
  <c r="AE28" i="5"/>
  <c r="Y28" i="5"/>
  <c r="X28" i="5"/>
  <c r="W28" i="5"/>
  <c r="Z28" i="5" s="1"/>
  <c r="V28" i="5"/>
  <c r="P28" i="5"/>
  <c r="AE48" i="5"/>
  <c r="Y48" i="5"/>
  <c r="X48" i="5"/>
  <c r="W48" i="5"/>
  <c r="Z48" i="5" s="1"/>
  <c r="V48" i="5"/>
  <c r="P48" i="5"/>
  <c r="AE18" i="5"/>
  <c r="Y18" i="5"/>
  <c r="W18" i="5"/>
  <c r="Z18" i="5" s="1"/>
  <c r="P18" i="5"/>
  <c r="AE11" i="5"/>
  <c r="Y11" i="5"/>
  <c r="X11" i="5"/>
  <c r="W11" i="5"/>
  <c r="Z11" i="5" s="1"/>
  <c r="V11" i="5"/>
  <c r="U13" i="5"/>
  <c r="AE12" i="5"/>
  <c r="Y12" i="5"/>
  <c r="X12" i="5"/>
  <c r="W12" i="5"/>
  <c r="Z12" i="5" s="1"/>
  <c r="V12" i="5"/>
  <c r="P12" i="5"/>
  <c r="U7" i="5"/>
  <c r="AE6" i="5"/>
  <c r="Y6" i="5"/>
  <c r="X6" i="5"/>
  <c r="W6" i="5"/>
  <c r="Z6" i="5" s="1"/>
  <c r="V6" i="5"/>
  <c r="P6" i="5"/>
  <c r="AE5" i="5"/>
  <c r="Y5" i="5"/>
  <c r="X5" i="5"/>
  <c r="W5" i="5"/>
  <c r="Z5" i="5" s="1"/>
  <c r="V5" i="5"/>
  <c r="P5" i="5"/>
  <c r="P11" i="5"/>
  <c r="U179" i="6"/>
  <c r="Y178" i="6"/>
  <c r="W178" i="6"/>
  <c r="Z178" i="6" s="1"/>
  <c r="V178" i="6"/>
  <c r="Y177" i="6"/>
  <c r="W177" i="6"/>
  <c r="Z177" i="6" s="1"/>
  <c r="V177" i="6"/>
  <c r="U179" i="7"/>
  <c r="Y178" i="7"/>
  <c r="W178" i="7"/>
  <c r="Z178" i="7" s="1"/>
  <c r="V178" i="7"/>
  <c r="Y177" i="7"/>
  <c r="W177" i="7"/>
  <c r="Z177" i="7" s="1"/>
  <c r="V177" i="7"/>
  <c r="Y190" i="8"/>
  <c r="AE184" i="8"/>
  <c r="Y184" i="8"/>
  <c r="U170" i="8"/>
  <c r="U172" i="8"/>
  <c r="U174" i="8"/>
  <c r="U176" i="8"/>
  <c r="V171" i="8"/>
  <c r="V173" i="8"/>
  <c r="V175" i="8"/>
  <c r="W171" i="8"/>
  <c r="Z171" i="8" s="1"/>
  <c r="W173" i="8"/>
  <c r="Z173" i="8" s="1"/>
  <c r="W175" i="8"/>
  <c r="Z175" i="8" s="1"/>
  <c r="X171" i="8"/>
  <c r="X173" i="8"/>
  <c r="X175" i="8"/>
  <c r="Y171" i="8"/>
  <c r="Y173" i="8"/>
  <c r="Y175" i="8"/>
  <c r="Y169" i="8"/>
  <c r="U179" i="8"/>
  <c r="Y178" i="8"/>
  <c r="W178" i="8"/>
  <c r="Z178" i="8" s="1"/>
  <c r="V178" i="8"/>
  <c r="Y177" i="8"/>
  <c r="X177" i="8"/>
  <c r="W177" i="8"/>
  <c r="Z177" i="8" s="1"/>
  <c r="V177" i="8"/>
  <c r="U149" i="10"/>
  <c r="Y148" i="10"/>
  <c r="W148" i="10"/>
  <c r="Z148" i="10" s="1"/>
  <c r="V148" i="10"/>
  <c r="U149" i="11"/>
  <c r="Y148" i="11"/>
  <c r="W148" i="11"/>
  <c r="Z148" i="11" s="1"/>
  <c r="V148" i="11"/>
  <c r="U54" i="12"/>
  <c r="U56" i="12"/>
  <c r="U58" i="12"/>
  <c r="U60" i="12"/>
  <c r="U62" i="12"/>
  <c r="U64" i="12"/>
  <c r="U66" i="12"/>
  <c r="U68" i="12"/>
  <c r="AE55" i="12"/>
  <c r="AE57" i="12"/>
  <c r="AE59" i="12"/>
  <c r="AE61" i="12"/>
  <c r="AE63" i="12"/>
  <c r="AE65" i="12"/>
  <c r="AE67" i="12"/>
  <c r="Y55" i="12"/>
  <c r="Y57" i="12"/>
  <c r="Y59" i="12"/>
  <c r="Y61" i="12"/>
  <c r="Y63" i="12"/>
  <c r="Y65" i="12"/>
  <c r="Y67" i="12"/>
  <c r="X55" i="12"/>
  <c r="X57" i="12"/>
  <c r="X59" i="12"/>
  <c r="X61" i="12"/>
  <c r="X63" i="12"/>
  <c r="X65" i="12"/>
  <c r="X67" i="12"/>
  <c r="W55" i="12"/>
  <c r="Z55" i="12" s="1"/>
  <c r="W57" i="12"/>
  <c r="Z57" i="12" s="1"/>
  <c r="W59" i="12"/>
  <c r="Z59" i="12" s="1"/>
  <c r="W61" i="12"/>
  <c r="Z61" i="12" s="1"/>
  <c r="W63" i="12"/>
  <c r="Z63" i="12" s="1"/>
  <c r="W65" i="12"/>
  <c r="Z65" i="12" s="1"/>
  <c r="W67" i="12"/>
  <c r="Z67" i="12" s="1"/>
  <c r="V55" i="12"/>
  <c r="V57" i="12"/>
  <c r="V59" i="12"/>
  <c r="V61" i="12"/>
  <c r="V63" i="12"/>
  <c r="V65" i="12"/>
  <c r="V67" i="12"/>
  <c r="P55" i="12"/>
  <c r="P57" i="12"/>
  <c r="P59" i="12"/>
  <c r="P61" i="12"/>
  <c r="P63" i="12"/>
  <c r="P65" i="12"/>
  <c r="P67" i="12"/>
  <c r="AE53" i="12"/>
  <c r="Y53" i="12"/>
  <c r="X53" i="12"/>
  <c r="W53" i="12"/>
  <c r="Z53" i="12" s="1"/>
  <c r="V53" i="12"/>
  <c r="P53" i="12"/>
  <c r="V179" i="7" l="1"/>
  <c r="V179" i="6"/>
  <c r="V179" i="8"/>
  <c r="L13" i="5"/>
  <c r="V47" i="5"/>
  <c r="V39" i="5"/>
  <c r="V31" i="5"/>
  <c r="AA47" i="5"/>
  <c r="V45" i="5"/>
  <c r="V37" i="5"/>
  <c r="V172" i="8"/>
  <c r="V43" i="5"/>
  <c r="V35" i="5"/>
  <c r="V29" i="5"/>
  <c r="L47" i="5"/>
  <c r="V41" i="5"/>
  <c r="V33" i="5"/>
  <c r="V176" i="8"/>
  <c r="V174" i="8"/>
  <c r="L7" i="5"/>
  <c r="V7" i="5"/>
  <c r="AA7" i="5"/>
  <c r="V13" i="5"/>
  <c r="AA13" i="5"/>
  <c r="U149" i="12"/>
  <c r="Y148" i="12"/>
  <c r="W148" i="12"/>
  <c r="Z148" i="12" s="1"/>
  <c r="V148" i="12"/>
  <c r="Y141" i="12"/>
  <c r="Y143" i="12"/>
  <c r="Y145" i="12"/>
  <c r="X141" i="12"/>
  <c r="X143" i="12"/>
  <c r="X145" i="12"/>
  <c r="W141" i="12"/>
  <c r="Z141" i="12" s="1"/>
  <c r="W143" i="12"/>
  <c r="Z143" i="12" s="1"/>
  <c r="W145" i="12"/>
  <c r="Z145" i="12" s="1"/>
  <c r="U146" i="12"/>
  <c r="U144" i="12"/>
  <c r="U142" i="12"/>
  <c r="U140" i="12"/>
  <c r="Y139" i="12"/>
  <c r="X139" i="12"/>
  <c r="W139" i="12"/>
  <c r="Z139" i="12" s="1"/>
  <c r="V145" i="12"/>
  <c r="V143" i="12"/>
  <c r="V141" i="12"/>
  <c r="V139" i="12"/>
  <c r="Y147" i="12"/>
  <c r="X147" i="12"/>
  <c r="W147" i="12"/>
  <c r="Z147" i="12" s="1"/>
  <c r="V147" i="12"/>
  <c r="Y160" i="11"/>
  <c r="X160" i="11"/>
  <c r="AE154" i="11"/>
  <c r="Y154" i="11"/>
  <c r="X154" i="11"/>
  <c r="W154" i="11"/>
  <c r="Z154" i="11" s="1"/>
  <c r="P154" i="11"/>
  <c r="U126" i="11"/>
  <c r="U128" i="11"/>
  <c r="U130" i="11"/>
  <c r="U132" i="11"/>
  <c r="AE127" i="11"/>
  <c r="AE129" i="11"/>
  <c r="AE131" i="11"/>
  <c r="Y127" i="11"/>
  <c r="Y129" i="11"/>
  <c r="Y131" i="11"/>
  <c r="X127" i="11"/>
  <c r="X129" i="11"/>
  <c r="X131" i="11"/>
  <c r="W127" i="11"/>
  <c r="Z127" i="11" s="1"/>
  <c r="W129" i="11"/>
  <c r="Z129" i="11" s="1"/>
  <c r="W131" i="11"/>
  <c r="Z131" i="11" s="1"/>
  <c r="V127" i="11"/>
  <c r="V129" i="11"/>
  <c r="V131" i="11"/>
  <c r="P127" i="11"/>
  <c r="P129" i="11"/>
  <c r="P131" i="11"/>
  <c r="AE125" i="11"/>
  <c r="Y125" i="11"/>
  <c r="X125" i="11"/>
  <c r="W125" i="11"/>
  <c r="Z125" i="11" s="1"/>
  <c r="V125" i="11"/>
  <c r="P125" i="11"/>
  <c r="V141" i="11"/>
  <c r="V143" i="11"/>
  <c r="V145" i="11"/>
  <c r="U146" i="11"/>
  <c r="U144" i="11"/>
  <c r="U142" i="11"/>
  <c r="U140" i="11"/>
  <c r="Y141" i="11"/>
  <c r="Y143" i="11"/>
  <c r="Y145" i="11"/>
  <c r="X141" i="11"/>
  <c r="X143" i="11"/>
  <c r="X145" i="11"/>
  <c r="W141" i="11"/>
  <c r="Z141" i="11" s="1"/>
  <c r="W143" i="11"/>
  <c r="Z143" i="11" s="1"/>
  <c r="W145" i="11"/>
  <c r="Z145" i="11" s="1"/>
  <c r="Y139" i="11"/>
  <c r="X139" i="11"/>
  <c r="W139" i="11"/>
  <c r="Z139" i="11" s="1"/>
  <c r="V139" i="11"/>
  <c r="V142" i="12" l="1"/>
  <c r="V144" i="12"/>
  <c r="V146" i="12"/>
  <c r="V140" i="12"/>
  <c r="V149" i="12"/>
  <c r="U96" i="11"/>
  <c r="U98" i="11"/>
  <c r="U100" i="11"/>
  <c r="U102" i="11"/>
  <c r="U104" i="11"/>
  <c r="U106" i="11"/>
  <c r="U108" i="11"/>
  <c r="U110" i="11"/>
  <c r="U112" i="11"/>
  <c r="U114" i="11"/>
  <c r="U116" i="11"/>
  <c r="AE97" i="11"/>
  <c r="AE99" i="11"/>
  <c r="AE101" i="11"/>
  <c r="AE103" i="11"/>
  <c r="AE105" i="11"/>
  <c r="AE107" i="11"/>
  <c r="AE109" i="11"/>
  <c r="AE111" i="11"/>
  <c r="AE113" i="11"/>
  <c r="AE115" i="11"/>
  <c r="AE117" i="11"/>
  <c r="Y97" i="11"/>
  <c r="Y99" i="11"/>
  <c r="Y101" i="11"/>
  <c r="Y103" i="11"/>
  <c r="Y105" i="11"/>
  <c r="Y107" i="11"/>
  <c r="Y109" i="11"/>
  <c r="Y111" i="11"/>
  <c r="Y113" i="11"/>
  <c r="Y115" i="11"/>
  <c r="Y117" i="11"/>
  <c r="X97" i="11"/>
  <c r="X99" i="11"/>
  <c r="X101" i="11"/>
  <c r="X103" i="11"/>
  <c r="X105" i="11"/>
  <c r="X107" i="11"/>
  <c r="X109" i="11"/>
  <c r="X111" i="11"/>
  <c r="X113" i="11"/>
  <c r="X115" i="11"/>
  <c r="X117" i="11"/>
  <c r="W97" i="11"/>
  <c r="Z97" i="11" s="1"/>
  <c r="W99" i="11"/>
  <c r="Z99" i="11" s="1"/>
  <c r="W101" i="11"/>
  <c r="Z101" i="11" s="1"/>
  <c r="W103" i="11"/>
  <c r="Z103" i="11" s="1"/>
  <c r="W105" i="11"/>
  <c r="Z105" i="11" s="1"/>
  <c r="W107" i="11"/>
  <c r="Z107" i="11" s="1"/>
  <c r="W109" i="11"/>
  <c r="Z109" i="11" s="1"/>
  <c r="W111" i="11"/>
  <c r="Z111" i="11" s="1"/>
  <c r="W113" i="11"/>
  <c r="Z113" i="11" s="1"/>
  <c r="W115" i="11"/>
  <c r="Z115" i="11" s="1"/>
  <c r="W117" i="11"/>
  <c r="Z117" i="11" s="1"/>
  <c r="P117" i="11"/>
  <c r="V97" i="11"/>
  <c r="V99" i="11"/>
  <c r="V101" i="11"/>
  <c r="V103" i="11"/>
  <c r="V105" i="11"/>
  <c r="V107" i="11"/>
  <c r="V109" i="11"/>
  <c r="V111" i="11"/>
  <c r="V113" i="11"/>
  <c r="V115" i="11"/>
  <c r="V117" i="11"/>
  <c r="P97" i="11"/>
  <c r="P99" i="11"/>
  <c r="P101" i="11"/>
  <c r="P103" i="11"/>
  <c r="P105" i="11"/>
  <c r="P107" i="11"/>
  <c r="P109" i="11"/>
  <c r="P111" i="11"/>
  <c r="P113" i="11"/>
  <c r="P115" i="11"/>
  <c r="AE95" i="11"/>
  <c r="Y95" i="11"/>
  <c r="X95" i="11"/>
  <c r="W95" i="11"/>
  <c r="Z95" i="11" s="1"/>
  <c r="V95" i="11"/>
  <c r="P95" i="11"/>
  <c r="U76" i="11"/>
  <c r="U78" i="11"/>
  <c r="U80" i="11"/>
  <c r="U82" i="11"/>
  <c r="U84" i="11"/>
  <c r="U88" i="11"/>
  <c r="U86" i="11"/>
  <c r="AE77" i="11"/>
  <c r="AE79" i="11"/>
  <c r="AE81" i="11"/>
  <c r="AE83" i="11"/>
  <c r="AE85" i="11"/>
  <c r="AE87" i="11"/>
  <c r="Y77" i="11"/>
  <c r="Y79" i="11"/>
  <c r="Y81" i="11"/>
  <c r="Y83" i="11"/>
  <c r="Y85" i="11"/>
  <c r="Y87" i="11"/>
  <c r="X77" i="11"/>
  <c r="X79" i="11"/>
  <c r="X81" i="11"/>
  <c r="X83" i="11"/>
  <c r="X85" i="11"/>
  <c r="X87" i="11"/>
  <c r="W77" i="11"/>
  <c r="Z77" i="11" s="1"/>
  <c r="W79" i="11"/>
  <c r="Z79" i="11" s="1"/>
  <c r="W81" i="11"/>
  <c r="Z81" i="11" s="1"/>
  <c r="W83" i="11"/>
  <c r="Z83" i="11" s="1"/>
  <c r="W85" i="11"/>
  <c r="Z85" i="11" s="1"/>
  <c r="W87" i="11"/>
  <c r="Z87" i="11" s="1"/>
  <c r="V77" i="11"/>
  <c r="V79" i="11"/>
  <c r="V81" i="11"/>
  <c r="V83" i="11"/>
  <c r="V85" i="11"/>
  <c r="V87" i="11"/>
  <c r="P77" i="11"/>
  <c r="P79" i="11"/>
  <c r="P81" i="11"/>
  <c r="P83" i="11"/>
  <c r="P85" i="11"/>
  <c r="P87" i="11"/>
  <c r="AE75" i="11"/>
  <c r="Y75" i="11"/>
  <c r="X75" i="11"/>
  <c r="W75" i="11"/>
  <c r="Z75" i="11" s="1"/>
  <c r="V75" i="11"/>
  <c r="P75" i="11"/>
  <c r="U42" i="11"/>
  <c r="U44" i="11"/>
  <c r="U46" i="11"/>
  <c r="AE43" i="11"/>
  <c r="AE45" i="11"/>
  <c r="Y43" i="11"/>
  <c r="Y45" i="11"/>
  <c r="X43" i="11"/>
  <c r="X45" i="11"/>
  <c r="W43" i="11"/>
  <c r="Z43" i="11" s="1"/>
  <c r="W45" i="11"/>
  <c r="Z45" i="11" s="1"/>
  <c r="P43" i="11"/>
  <c r="P45" i="11"/>
  <c r="AE41" i="11"/>
  <c r="Y41" i="11"/>
  <c r="X41" i="11"/>
  <c r="W41" i="11"/>
  <c r="Z41" i="11" s="1"/>
  <c r="P41" i="11"/>
  <c r="U135" i="11"/>
  <c r="AE134" i="11"/>
  <c r="Y134" i="11"/>
  <c r="W134" i="11"/>
  <c r="Z134" i="11" s="1"/>
  <c r="V134" i="11"/>
  <c r="P134" i="11"/>
  <c r="AE133" i="11"/>
  <c r="Y133" i="11"/>
  <c r="X133" i="11"/>
  <c r="W133" i="11"/>
  <c r="Z133" i="11" s="1"/>
  <c r="V133" i="11"/>
  <c r="P133" i="11"/>
  <c r="U121" i="11"/>
  <c r="AE120" i="11"/>
  <c r="Y120" i="11"/>
  <c r="W120" i="11"/>
  <c r="Z120" i="11" s="1"/>
  <c r="V120" i="11"/>
  <c r="P120" i="11"/>
  <c r="AE119" i="11"/>
  <c r="Y119" i="11"/>
  <c r="X119" i="11"/>
  <c r="W119" i="11"/>
  <c r="Z119" i="11" s="1"/>
  <c r="V119" i="11"/>
  <c r="P119" i="11"/>
  <c r="U91" i="11"/>
  <c r="AE90" i="11"/>
  <c r="Y90" i="11"/>
  <c r="W90" i="11"/>
  <c r="Z90" i="11" s="1"/>
  <c r="V90" i="11"/>
  <c r="P90" i="11"/>
  <c r="AE89" i="11"/>
  <c r="Y89" i="11"/>
  <c r="X89" i="11"/>
  <c r="W89" i="11"/>
  <c r="Z89" i="11" s="1"/>
  <c r="V89" i="11"/>
  <c r="P89" i="11"/>
  <c r="Y147" i="11"/>
  <c r="X147" i="11"/>
  <c r="W147" i="11"/>
  <c r="Z147" i="11" s="1"/>
  <c r="V147" i="11"/>
  <c r="V146" i="11" s="1"/>
  <c r="U22" i="11"/>
  <c r="U24" i="11"/>
  <c r="U26" i="11"/>
  <c r="U28" i="11"/>
  <c r="U30" i="11"/>
  <c r="U34" i="11"/>
  <c r="U32" i="11"/>
  <c r="AE23" i="11"/>
  <c r="AE25" i="11"/>
  <c r="AE27" i="11"/>
  <c r="AE29" i="11"/>
  <c r="AE31" i="11"/>
  <c r="AE33" i="11"/>
  <c r="Y23" i="11"/>
  <c r="Y25" i="11"/>
  <c r="Y27" i="11"/>
  <c r="Y29" i="11"/>
  <c r="Y31" i="11"/>
  <c r="Y33" i="11"/>
  <c r="X23" i="11"/>
  <c r="X25" i="11"/>
  <c r="X27" i="11"/>
  <c r="X29" i="11"/>
  <c r="X31" i="11"/>
  <c r="X33" i="11"/>
  <c r="W23" i="11"/>
  <c r="Z23" i="11" s="1"/>
  <c r="W25" i="11"/>
  <c r="Z25" i="11" s="1"/>
  <c r="W27" i="11"/>
  <c r="Z27" i="11" s="1"/>
  <c r="W29" i="11"/>
  <c r="Z29" i="11" s="1"/>
  <c r="W31" i="11"/>
  <c r="Z31" i="11" s="1"/>
  <c r="W33" i="11"/>
  <c r="Z33" i="11" s="1"/>
  <c r="P23" i="11"/>
  <c r="P25" i="11"/>
  <c r="P27" i="11"/>
  <c r="P29" i="11"/>
  <c r="P31" i="11"/>
  <c r="P33" i="11"/>
  <c r="AE21" i="11"/>
  <c r="Y21" i="11"/>
  <c r="X21" i="11"/>
  <c r="W21" i="11"/>
  <c r="Z21" i="11" s="1"/>
  <c r="P21" i="11"/>
  <c r="AE36" i="11"/>
  <c r="Y36" i="11"/>
  <c r="W36" i="11"/>
  <c r="Z36" i="11" s="1"/>
  <c r="V36" i="11"/>
  <c r="P36" i="11"/>
  <c r="AE35" i="11"/>
  <c r="Y35" i="11"/>
  <c r="X35" i="11"/>
  <c r="W35" i="11"/>
  <c r="Z35" i="11" s="1"/>
  <c r="V35" i="11"/>
  <c r="P35" i="11"/>
  <c r="U49" i="11"/>
  <c r="AE48" i="11"/>
  <c r="Y48" i="11"/>
  <c r="W48" i="11"/>
  <c r="Z48" i="11" s="1"/>
  <c r="V48" i="11"/>
  <c r="P48" i="11"/>
  <c r="AE47" i="11"/>
  <c r="Y47" i="11"/>
  <c r="X47" i="11"/>
  <c r="W47" i="11"/>
  <c r="Z47" i="11" s="1"/>
  <c r="V47" i="11"/>
  <c r="P47" i="11"/>
  <c r="U68" i="11"/>
  <c r="U71" i="11"/>
  <c r="AE70" i="11"/>
  <c r="Y70" i="11"/>
  <c r="W70" i="11"/>
  <c r="Z70" i="11" s="1"/>
  <c r="V70" i="11"/>
  <c r="P70" i="11"/>
  <c r="U66" i="11"/>
  <c r="U64" i="11"/>
  <c r="U62" i="11"/>
  <c r="U60" i="11"/>
  <c r="U58" i="11"/>
  <c r="U56" i="11"/>
  <c r="U54" i="11"/>
  <c r="AE55" i="11"/>
  <c r="AE57" i="11"/>
  <c r="AE59" i="11"/>
  <c r="AE61" i="11"/>
  <c r="AE63" i="11"/>
  <c r="AE65" i="11"/>
  <c r="AE67" i="11"/>
  <c r="Y55" i="11"/>
  <c r="Y57" i="11"/>
  <c r="Y59" i="11"/>
  <c r="Y61" i="11"/>
  <c r="Y63" i="11"/>
  <c r="Y65" i="11"/>
  <c r="Y67" i="11"/>
  <c r="X55" i="11"/>
  <c r="X57" i="11"/>
  <c r="X59" i="11"/>
  <c r="X61" i="11"/>
  <c r="X63" i="11"/>
  <c r="X65" i="11"/>
  <c r="X67" i="11"/>
  <c r="W55" i="11"/>
  <c r="Z55" i="11" s="1"/>
  <c r="W57" i="11"/>
  <c r="Z57" i="11" s="1"/>
  <c r="W59" i="11"/>
  <c r="Z59" i="11" s="1"/>
  <c r="W61" i="11"/>
  <c r="Z61" i="11" s="1"/>
  <c r="W63" i="11"/>
  <c r="Z63" i="11" s="1"/>
  <c r="W65" i="11"/>
  <c r="Z65" i="11" s="1"/>
  <c r="W67" i="11"/>
  <c r="Z67" i="11" s="1"/>
  <c r="P55" i="11"/>
  <c r="P57" i="11"/>
  <c r="P59" i="11"/>
  <c r="P61" i="11"/>
  <c r="P63" i="11"/>
  <c r="P65" i="11"/>
  <c r="P67" i="11"/>
  <c r="V67" i="11"/>
  <c r="V65" i="11"/>
  <c r="V63" i="11"/>
  <c r="V61" i="11"/>
  <c r="V59" i="11"/>
  <c r="AE53" i="11"/>
  <c r="Y53" i="11"/>
  <c r="X53" i="11"/>
  <c r="W53" i="11"/>
  <c r="Z53" i="11" s="1"/>
  <c r="P53" i="11"/>
  <c r="AA37" i="11" l="1"/>
  <c r="V121" i="11"/>
  <c r="V37" i="11"/>
  <c r="V96" i="11"/>
  <c r="V49" i="11"/>
  <c r="V135" i="11"/>
  <c r="V142" i="11"/>
  <c r="V84" i="11"/>
  <c r="V118" i="11"/>
  <c r="V110" i="11"/>
  <c r="V102" i="11"/>
  <c r="AA121" i="11"/>
  <c r="V76" i="11"/>
  <c r="V130" i="11"/>
  <c r="V91" i="11"/>
  <c r="V82" i="11"/>
  <c r="V116" i="11"/>
  <c r="V108" i="11"/>
  <c r="V100" i="11"/>
  <c r="V149" i="11"/>
  <c r="V140" i="11"/>
  <c r="AA91" i="11"/>
  <c r="AA135" i="11"/>
  <c r="V88" i="11"/>
  <c r="V80" i="11"/>
  <c r="V114" i="11"/>
  <c r="V106" i="11"/>
  <c r="V98" i="11"/>
  <c r="V132" i="11"/>
  <c r="V128" i="11"/>
  <c r="V86" i="11"/>
  <c r="V78" i="11"/>
  <c r="V112" i="11"/>
  <c r="V104" i="11"/>
  <c r="V144" i="11"/>
  <c r="V126" i="11"/>
  <c r="AA49" i="11"/>
  <c r="AE69" i="11"/>
  <c r="AA71" i="11"/>
  <c r="Y69" i="11"/>
  <c r="X69" i="11"/>
  <c r="W69" i="11"/>
  <c r="Z69" i="11" s="1"/>
  <c r="V69" i="11"/>
  <c r="V71" i="11" s="1"/>
  <c r="P69" i="11"/>
  <c r="AE14" i="11"/>
  <c r="AE11" i="11"/>
  <c r="AE5" i="11"/>
  <c r="Y14" i="11"/>
  <c r="Y11" i="11"/>
  <c r="Y5" i="11"/>
  <c r="X14" i="11"/>
  <c r="X11" i="11"/>
  <c r="X5" i="11"/>
  <c r="W14" i="11"/>
  <c r="Z14" i="11" s="1"/>
  <c r="W11" i="11"/>
  <c r="Z11" i="11" s="1"/>
  <c r="W5" i="11"/>
  <c r="Z5" i="11" s="1"/>
  <c r="P14" i="11"/>
  <c r="P11" i="11"/>
  <c r="P5" i="11"/>
  <c r="U13" i="11"/>
  <c r="U16" i="11"/>
  <c r="V14" i="11"/>
  <c r="V11" i="11"/>
  <c r="U7" i="11"/>
  <c r="U10" i="11"/>
  <c r="AE8" i="11"/>
  <c r="Y8" i="11"/>
  <c r="X8" i="11"/>
  <c r="W8" i="11"/>
  <c r="Z8" i="11" s="1"/>
  <c r="P8" i="11"/>
  <c r="V57" i="11"/>
  <c r="V55" i="11"/>
  <c r="V53" i="11"/>
  <c r="U140" i="10"/>
  <c r="U142" i="10"/>
  <c r="U144" i="10"/>
  <c r="U146" i="10"/>
  <c r="Y141" i="10"/>
  <c r="Y143" i="10"/>
  <c r="Y145" i="10"/>
  <c r="X141" i="10"/>
  <c r="X143" i="10"/>
  <c r="X145" i="10"/>
  <c r="W141" i="10"/>
  <c r="Z141" i="10" s="1"/>
  <c r="W143" i="10"/>
  <c r="Z143" i="10" s="1"/>
  <c r="W145" i="10"/>
  <c r="Z145" i="10" s="1"/>
  <c r="V141" i="10"/>
  <c r="V143" i="10"/>
  <c r="V145" i="10"/>
  <c r="Y147" i="10"/>
  <c r="X147" i="10"/>
  <c r="W147" i="10"/>
  <c r="Z147" i="10" s="1"/>
  <c r="V147" i="10"/>
  <c r="V149" i="10" s="1"/>
  <c r="Y139" i="10"/>
  <c r="X139" i="10"/>
  <c r="W139" i="10"/>
  <c r="Z139" i="10" s="1"/>
  <c r="V139" i="10"/>
  <c r="U132" i="10"/>
  <c r="U130" i="10"/>
  <c r="U128" i="10"/>
  <c r="U126" i="10"/>
  <c r="AE127" i="10"/>
  <c r="AE129" i="10"/>
  <c r="AE131" i="10"/>
  <c r="Y127" i="10"/>
  <c r="Y129" i="10"/>
  <c r="Y131" i="10"/>
  <c r="X127" i="10"/>
  <c r="X129" i="10"/>
  <c r="X131" i="10"/>
  <c r="W127" i="10"/>
  <c r="Z127" i="10" s="1"/>
  <c r="W129" i="10"/>
  <c r="Z129" i="10" s="1"/>
  <c r="W131" i="10"/>
  <c r="Z131" i="10" s="1"/>
  <c r="V127" i="10"/>
  <c r="V129" i="10"/>
  <c r="V131" i="10"/>
  <c r="P127" i="10"/>
  <c r="P129" i="10"/>
  <c r="P131" i="10"/>
  <c r="AE125" i="10"/>
  <c r="Y125" i="10"/>
  <c r="X125" i="10"/>
  <c r="W125" i="10"/>
  <c r="Z125" i="10" s="1"/>
  <c r="V125" i="10"/>
  <c r="P125" i="10"/>
  <c r="U118" i="10"/>
  <c r="U116" i="10"/>
  <c r="U114" i="10"/>
  <c r="U112" i="10"/>
  <c r="U110" i="10"/>
  <c r="U108" i="10"/>
  <c r="U106" i="10"/>
  <c r="U104" i="10"/>
  <c r="U102" i="10"/>
  <c r="U100" i="10"/>
  <c r="U98" i="10"/>
  <c r="U96" i="10"/>
  <c r="AE97" i="10"/>
  <c r="AE99" i="10"/>
  <c r="AE101" i="10"/>
  <c r="AE103" i="10"/>
  <c r="AE105" i="10"/>
  <c r="AE107" i="10"/>
  <c r="AE109" i="10"/>
  <c r="AE111" i="10"/>
  <c r="AE113" i="10"/>
  <c r="AE115" i="10"/>
  <c r="AE117" i="10"/>
  <c r="Y99" i="10"/>
  <c r="Y101" i="10"/>
  <c r="Y103" i="10"/>
  <c r="Y105" i="10"/>
  <c r="Y107" i="10"/>
  <c r="Y109" i="10"/>
  <c r="Y111" i="10"/>
  <c r="Y113" i="10"/>
  <c r="Y117" i="10"/>
  <c r="X99" i="10"/>
  <c r="X101" i="10"/>
  <c r="X103" i="10"/>
  <c r="X105" i="10"/>
  <c r="X107" i="10"/>
  <c r="X109" i="10"/>
  <c r="X111" i="10"/>
  <c r="X113" i="10"/>
  <c r="X117" i="10"/>
  <c r="W99" i="10"/>
  <c r="Z99" i="10" s="1"/>
  <c r="W101" i="10"/>
  <c r="Z101" i="10" s="1"/>
  <c r="W103" i="10"/>
  <c r="Z103" i="10" s="1"/>
  <c r="W105" i="10"/>
  <c r="Z105" i="10" s="1"/>
  <c r="W107" i="10"/>
  <c r="Z107" i="10" s="1"/>
  <c r="W109" i="10"/>
  <c r="Z109" i="10" s="1"/>
  <c r="W111" i="10"/>
  <c r="Z111" i="10" s="1"/>
  <c r="W113" i="10"/>
  <c r="Z113" i="10" s="1"/>
  <c r="W117" i="10"/>
  <c r="Z117" i="10" s="1"/>
  <c r="V99" i="10"/>
  <c r="V101" i="10"/>
  <c r="V103" i="10"/>
  <c r="V105" i="10"/>
  <c r="V107" i="10"/>
  <c r="V109" i="10"/>
  <c r="V111" i="10"/>
  <c r="V113" i="10"/>
  <c r="V115" i="10"/>
  <c r="V117" i="10"/>
  <c r="P99" i="10"/>
  <c r="P101" i="10"/>
  <c r="P103" i="10"/>
  <c r="P105" i="10"/>
  <c r="P107" i="10"/>
  <c r="P109" i="10"/>
  <c r="P111" i="10"/>
  <c r="P113" i="10"/>
  <c r="P115" i="10"/>
  <c r="P117" i="10"/>
  <c r="AE95" i="10"/>
  <c r="Y95" i="10"/>
  <c r="X95" i="10"/>
  <c r="W95" i="10"/>
  <c r="Z95" i="10" s="1"/>
  <c r="V95" i="10"/>
  <c r="P95" i="10"/>
  <c r="U88" i="10"/>
  <c r="U86" i="10"/>
  <c r="U84" i="10"/>
  <c r="U82" i="10"/>
  <c r="U80" i="10"/>
  <c r="U78" i="10"/>
  <c r="U76" i="10"/>
  <c r="AE77" i="10"/>
  <c r="AE79" i="10"/>
  <c r="AE81" i="10"/>
  <c r="AE83" i="10"/>
  <c r="AE85" i="10"/>
  <c r="AE87" i="10"/>
  <c r="X87" i="10"/>
  <c r="Y77" i="10"/>
  <c r="Y79" i="10"/>
  <c r="Y81" i="10"/>
  <c r="Y83" i="10"/>
  <c r="Y85" i="10"/>
  <c r="Y87" i="10"/>
  <c r="X77" i="10"/>
  <c r="X79" i="10"/>
  <c r="X81" i="10"/>
  <c r="X83" i="10"/>
  <c r="X85" i="10"/>
  <c r="W77" i="10"/>
  <c r="Z77" i="10" s="1"/>
  <c r="W79" i="10"/>
  <c r="Z79" i="10" s="1"/>
  <c r="W81" i="10"/>
  <c r="Z81" i="10" s="1"/>
  <c r="W83" i="10"/>
  <c r="Z83" i="10" s="1"/>
  <c r="W85" i="10"/>
  <c r="Z85" i="10" s="1"/>
  <c r="W87" i="10"/>
  <c r="Z87" i="10" s="1"/>
  <c r="V77" i="10"/>
  <c r="V79" i="10"/>
  <c r="V81" i="10"/>
  <c r="V83" i="10"/>
  <c r="V85" i="10"/>
  <c r="V87" i="10"/>
  <c r="P77" i="10"/>
  <c r="P79" i="10"/>
  <c r="P81" i="10"/>
  <c r="P83" i="10"/>
  <c r="P85" i="10"/>
  <c r="P87" i="10"/>
  <c r="AE75" i="10"/>
  <c r="Y75" i="10"/>
  <c r="X75" i="10"/>
  <c r="W75" i="10"/>
  <c r="Z75" i="10" s="1"/>
  <c r="V75" i="10"/>
  <c r="P75" i="10"/>
  <c r="U68" i="10"/>
  <c r="U66" i="10"/>
  <c r="U64" i="10"/>
  <c r="U62" i="10"/>
  <c r="U60" i="10"/>
  <c r="U58" i="10"/>
  <c r="U56" i="10"/>
  <c r="U54" i="10"/>
  <c r="AE55" i="10"/>
  <c r="AE57" i="10"/>
  <c r="AE59" i="10"/>
  <c r="AE61" i="10"/>
  <c r="AE63" i="10"/>
  <c r="AE65" i="10"/>
  <c r="AE67" i="10"/>
  <c r="Y55" i="10"/>
  <c r="Y57" i="10"/>
  <c r="Y59" i="10"/>
  <c r="Y61" i="10"/>
  <c r="Y63" i="10"/>
  <c r="Y65" i="10"/>
  <c r="Y67" i="10"/>
  <c r="X55" i="10"/>
  <c r="X57" i="10"/>
  <c r="X59" i="10"/>
  <c r="X61" i="10"/>
  <c r="X63" i="10"/>
  <c r="X65" i="10"/>
  <c r="X67" i="10"/>
  <c r="W55" i="10"/>
  <c r="Z55" i="10" s="1"/>
  <c r="W57" i="10"/>
  <c r="Z57" i="10" s="1"/>
  <c r="W59" i="10"/>
  <c r="Z59" i="10" s="1"/>
  <c r="W61" i="10"/>
  <c r="Z61" i="10" s="1"/>
  <c r="W63" i="10"/>
  <c r="Z63" i="10" s="1"/>
  <c r="W65" i="10"/>
  <c r="Z65" i="10" s="1"/>
  <c r="W67" i="10"/>
  <c r="Z67" i="10" s="1"/>
  <c r="P57" i="10"/>
  <c r="P59" i="10"/>
  <c r="P61" i="10"/>
  <c r="P63" i="10"/>
  <c r="P65" i="10"/>
  <c r="P67" i="10"/>
  <c r="AE53" i="10"/>
  <c r="Y53" i="10"/>
  <c r="X53" i="10"/>
  <c r="W53" i="10"/>
  <c r="Z53" i="10" s="1"/>
  <c r="P53" i="10"/>
  <c r="V56" i="11" l="1"/>
  <c r="V58" i="11"/>
  <c r="V140" i="10"/>
  <c r="V54" i="11"/>
  <c r="V146" i="10"/>
  <c r="V144" i="10"/>
  <c r="V142" i="10"/>
  <c r="V60" i="11"/>
  <c r="V62" i="11"/>
  <c r="V66" i="11"/>
  <c r="V64" i="11"/>
  <c r="V68" i="11"/>
  <c r="V67" i="10"/>
  <c r="V55" i="10"/>
  <c r="V57" i="10"/>
  <c r="V59" i="10"/>
  <c r="V61" i="10"/>
  <c r="V63" i="10"/>
  <c r="V65" i="10"/>
  <c r="V53" i="10"/>
  <c r="AE43" i="10"/>
  <c r="AE45" i="10"/>
  <c r="Y43" i="10"/>
  <c r="Y45" i="10"/>
  <c r="X43" i="10"/>
  <c r="X45" i="10"/>
  <c r="W43" i="10"/>
  <c r="Z43" i="10" s="1"/>
  <c r="W45" i="10"/>
  <c r="Z45" i="10" s="1"/>
  <c r="P43" i="10"/>
  <c r="P45" i="10"/>
  <c r="U46" i="10"/>
  <c r="U44" i="10"/>
  <c r="U42" i="10"/>
  <c r="AE41" i="10"/>
  <c r="Y41" i="10"/>
  <c r="X41" i="10"/>
  <c r="W41" i="10"/>
  <c r="Z41" i="10" s="1"/>
  <c r="P41" i="10"/>
  <c r="U135" i="10"/>
  <c r="AE134" i="10"/>
  <c r="Y134" i="10"/>
  <c r="W134" i="10"/>
  <c r="Z134" i="10" s="1"/>
  <c r="V134" i="10"/>
  <c r="P134" i="10"/>
  <c r="AE133" i="10"/>
  <c r="Y133" i="10"/>
  <c r="X133" i="10"/>
  <c r="W133" i="10"/>
  <c r="Z133" i="10" s="1"/>
  <c r="V133" i="10"/>
  <c r="P133" i="10"/>
  <c r="U121" i="10"/>
  <c r="AE120" i="10"/>
  <c r="Y120" i="10"/>
  <c r="W120" i="10"/>
  <c r="Z120" i="10" s="1"/>
  <c r="V120" i="10"/>
  <c r="P120" i="10"/>
  <c r="AE119" i="10"/>
  <c r="Y119" i="10"/>
  <c r="X119" i="10"/>
  <c r="W119" i="10"/>
  <c r="Z119" i="10" s="1"/>
  <c r="V119" i="10"/>
  <c r="V106" i="10" s="1"/>
  <c r="P119" i="10"/>
  <c r="U91" i="10"/>
  <c r="AE90" i="10"/>
  <c r="Y90" i="10"/>
  <c r="W90" i="10"/>
  <c r="Z90" i="10" s="1"/>
  <c r="V90" i="10"/>
  <c r="P90" i="10"/>
  <c r="AE89" i="10"/>
  <c r="Y89" i="10"/>
  <c r="X89" i="10"/>
  <c r="W89" i="10"/>
  <c r="Z89" i="10" s="1"/>
  <c r="V89" i="10"/>
  <c r="P89" i="10"/>
  <c r="U71" i="10"/>
  <c r="AE70" i="10"/>
  <c r="Y70" i="10"/>
  <c r="W70" i="10"/>
  <c r="Z70" i="10" s="1"/>
  <c r="V70" i="10"/>
  <c r="P70" i="10"/>
  <c r="AE69" i="10"/>
  <c r="Y69" i="10"/>
  <c r="X69" i="10"/>
  <c r="W69" i="10"/>
  <c r="Z69" i="10" s="1"/>
  <c r="V69" i="10"/>
  <c r="P69" i="10"/>
  <c r="U49" i="10"/>
  <c r="AE48" i="10"/>
  <c r="Y48" i="10"/>
  <c r="W48" i="10"/>
  <c r="Z48" i="10" s="1"/>
  <c r="V48" i="10"/>
  <c r="P48" i="10"/>
  <c r="AE47" i="10"/>
  <c r="Y47" i="10"/>
  <c r="X47" i="10"/>
  <c r="W47" i="10"/>
  <c r="Z47" i="10" s="1"/>
  <c r="V47" i="10"/>
  <c r="P47" i="10"/>
  <c r="AE23" i="10"/>
  <c r="AE25" i="10"/>
  <c r="AE27" i="10"/>
  <c r="AE29" i="10"/>
  <c r="AE31" i="10"/>
  <c r="AE33" i="10"/>
  <c r="Y23" i="10"/>
  <c r="Y25" i="10"/>
  <c r="Y27" i="10"/>
  <c r="Y29" i="10"/>
  <c r="Y31" i="10"/>
  <c r="Y33" i="10"/>
  <c r="AE21" i="10"/>
  <c r="Y21" i="10"/>
  <c r="AE35" i="10"/>
  <c r="Y35" i="10"/>
  <c r="X35" i="10"/>
  <c r="W35" i="10"/>
  <c r="Z35" i="10" s="1"/>
  <c r="V35" i="10"/>
  <c r="P35" i="10"/>
  <c r="AE14" i="10"/>
  <c r="AE11" i="10"/>
  <c r="AE8" i="10"/>
  <c r="Y14" i="10"/>
  <c r="Y11" i="10"/>
  <c r="Y8" i="10"/>
  <c r="AE5" i="10"/>
  <c r="Y5" i="10"/>
  <c r="AE154" i="10"/>
  <c r="Y154" i="10"/>
  <c r="X154" i="10"/>
  <c r="W154" i="10"/>
  <c r="Z154" i="10" s="1"/>
  <c r="P154" i="10"/>
  <c r="Y160" i="10"/>
  <c r="X160" i="10"/>
  <c r="AE116" i="9"/>
  <c r="AE118" i="9"/>
  <c r="AE120" i="9"/>
  <c r="AE122" i="9"/>
  <c r="AE124" i="9"/>
  <c r="AE126" i="9"/>
  <c r="AE128" i="9"/>
  <c r="AE130" i="9"/>
  <c r="AE132" i="9"/>
  <c r="AE134" i="9"/>
  <c r="AE136" i="9"/>
  <c r="Y116" i="9"/>
  <c r="Y118" i="9"/>
  <c r="Y120" i="9"/>
  <c r="Y122" i="9"/>
  <c r="Y124" i="9"/>
  <c r="Y126" i="9"/>
  <c r="Y128" i="9"/>
  <c r="Y130" i="9"/>
  <c r="Y132" i="9"/>
  <c r="Y134" i="9"/>
  <c r="Y136" i="9"/>
  <c r="AE114" i="9"/>
  <c r="Y114" i="9"/>
  <c r="AE92" i="9"/>
  <c r="AE94" i="9"/>
  <c r="AE96" i="9"/>
  <c r="AE98" i="9"/>
  <c r="AE100" i="9"/>
  <c r="AE102" i="9"/>
  <c r="AE104" i="9"/>
  <c r="AE106" i="9"/>
  <c r="AE108" i="9"/>
  <c r="Y92" i="9"/>
  <c r="Y94" i="9"/>
  <c r="Y96" i="9"/>
  <c r="Y98" i="9"/>
  <c r="Y100" i="9"/>
  <c r="Y102" i="9"/>
  <c r="Y104" i="9"/>
  <c r="Y106" i="9"/>
  <c r="Y108" i="9"/>
  <c r="AE90" i="9"/>
  <c r="Y90" i="9"/>
  <c r="Y75" i="9"/>
  <c r="Y77" i="9"/>
  <c r="Y79" i="9"/>
  <c r="Y81" i="9"/>
  <c r="Y83" i="9"/>
  <c r="AE75" i="9"/>
  <c r="AE77" i="9"/>
  <c r="AE79" i="9"/>
  <c r="AE81" i="9"/>
  <c r="AE83" i="9"/>
  <c r="AE73" i="9"/>
  <c r="Y73" i="9"/>
  <c r="AE65" i="9"/>
  <c r="AE67" i="9"/>
  <c r="Y65" i="9"/>
  <c r="Y67" i="9"/>
  <c r="AE63" i="9"/>
  <c r="Y63" i="9"/>
  <c r="AE33" i="9"/>
  <c r="AE35" i="9"/>
  <c r="AE37" i="9"/>
  <c r="AE39" i="9"/>
  <c r="AE41" i="9"/>
  <c r="AE43" i="9"/>
  <c r="AE45" i="9"/>
  <c r="AE47" i="9"/>
  <c r="AE49" i="9"/>
  <c r="AE51" i="9"/>
  <c r="AE53" i="9"/>
  <c r="AE55" i="9"/>
  <c r="AE57" i="9"/>
  <c r="Y33" i="9"/>
  <c r="Y35" i="9"/>
  <c r="Y37" i="9"/>
  <c r="Y39" i="9"/>
  <c r="Y41" i="9"/>
  <c r="Y43" i="9"/>
  <c r="Y45" i="9"/>
  <c r="Y47" i="9"/>
  <c r="Y49" i="9"/>
  <c r="Y51" i="9"/>
  <c r="Y53" i="9"/>
  <c r="Y55" i="9"/>
  <c r="Y57" i="9"/>
  <c r="AE31" i="9"/>
  <c r="Y31" i="9"/>
  <c r="AE19" i="9"/>
  <c r="AE21" i="9"/>
  <c r="AE23" i="9"/>
  <c r="AE25" i="9"/>
  <c r="Y19" i="9"/>
  <c r="Y21" i="9"/>
  <c r="Y23" i="9"/>
  <c r="Y25" i="9"/>
  <c r="AE17" i="9"/>
  <c r="Y17" i="9"/>
  <c r="AE13" i="9"/>
  <c r="Y13" i="9"/>
  <c r="W13" i="9"/>
  <c r="Z13" i="9" s="1"/>
  <c r="V13" i="9"/>
  <c r="P13" i="9"/>
  <c r="AE7" i="9"/>
  <c r="AE9" i="9"/>
  <c r="AE11" i="9"/>
  <c r="Y7" i="9"/>
  <c r="Y9" i="9"/>
  <c r="Y11" i="9"/>
  <c r="AE5" i="9"/>
  <c r="Y5" i="9"/>
  <c r="AE141" i="8"/>
  <c r="AE143" i="8"/>
  <c r="AE145" i="8"/>
  <c r="AE147" i="8"/>
  <c r="AE149" i="8"/>
  <c r="AE151" i="8"/>
  <c r="AE153" i="8"/>
  <c r="AE155" i="8"/>
  <c r="AE157" i="8"/>
  <c r="AE159" i="8"/>
  <c r="AE161" i="8"/>
  <c r="Y141" i="8"/>
  <c r="Y143" i="8"/>
  <c r="Y145" i="8"/>
  <c r="Y147" i="8"/>
  <c r="Y149" i="8"/>
  <c r="Y151" i="8"/>
  <c r="Y153" i="8"/>
  <c r="Y155" i="8"/>
  <c r="Y157" i="8"/>
  <c r="Y159" i="8"/>
  <c r="Y161" i="8"/>
  <c r="AE139" i="8"/>
  <c r="Y139" i="8"/>
  <c r="AE121" i="8"/>
  <c r="AE123" i="8"/>
  <c r="AE125" i="8"/>
  <c r="AE127" i="8"/>
  <c r="AE129" i="8"/>
  <c r="AE131" i="8"/>
  <c r="Y121" i="8"/>
  <c r="Y123" i="8"/>
  <c r="Y125" i="8"/>
  <c r="Y127" i="8"/>
  <c r="Y129" i="8"/>
  <c r="Y131" i="8"/>
  <c r="V96" i="10" l="1"/>
  <c r="V91" i="10"/>
  <c r="AA71" i="10"/>
  <c r="AA64" i="9"/>
  <c r="AA137" i="9"/>
  <c r="AA68" i="9"/>
  <c r="V49" i="10"/>
  <c r="AA49" i="10"/>
  <c r="L71" i="10"/>
  <c r="V71" i="10"/>
  <c r="AA26" i="9"/>
  <c r="AA66" i="9"/>
  <c r="AA58" i="9"/>
  <c r="L49" i="10"/>
  <c r="V64" i="10"/>
  <c r="V60" i="10"/>
  <c r="V56" i="10"/>
  <c r="V98" i="10"/>
  <c r="V135" i="10"/>
  <c r="AA135" i="10"/>
  <c r="V118" i="10"/>
  <c r="V112" i="10"/>
  <c r="V132" i="10"/>
  <c r="AA91" i="10"/>
  <c r="L91" i="10"/>
  <c r="L121" i="10"/>
  <c r="V66" i="10"/>
  <c r="V62" i="10"/>
  <c r="V58" i="10"/>
  <c r="V68" i="10"/>
  <c r="V102" i="10"/>
  <c r="V80" i="10"/>
  <c r="V84" i="10"/>
  <c r="V100" i="10"/>
  <c r="V78" i="10"/>
  <c r="AA121" i="10"/>
  <c r="V54" i="10"/>
  <c r="V130" i="10"/>
  <c r="V121" i="10"/>
  <c r="L135" i="10"/>
  <c r="V110" i="10"/>
  <c r="V88" i="10"/>
  <c r="V76" i="10"/>
  <c r="V128" i="10"/>
  <c r="V116" i="10"/>
  <c r="V86" i="10"/>
  <c r="V104" i="10"/>
  <c r="V82" i="10"/>
  <c r="V126" i="10"/>
  <c r="V114" i="10"/>
  <c r="V108" i="10"/>
  <c r="AE119" i="8"/>
  <c r="Y119" i="8"/>
  <c r="Y93" i="8"/>
  <c r="Y95" i="8"/>
  <c r="Y97" i="8"/>
  <c r="Y99" i="8"/>
  <c r="Y101" i="8"/>
  <c r="Y103" i="8"/>
  <c r="Y105" i="8"/>
  <c r="Y107" i="8"/>
  <c r="Y109" i="8"/>
  <c r="Y111" i="8"/>
  <c r="AE93" i="8"/>
  <c r="AE95" i="8"/>
  <c r="AE97" i="8"/>
  <c r="AE99" i="8"/>
  <c r="AE101" i="8"/>
  <c r="AE103" i="8"/>
  <c r="AE105" i="8"/>
  <c r="AE107" i="8"/>
  <c r="AE109" i="8"/>
  <c r="AE111" i="8"/>
  <c r="AE67" i="8"/>
  <c r="AE69" i="8"/>
  <c r="AE71" i="8"/>
  <c r="AE73" i="8"/>
  <c r="AE75" i="8"/>
  <c r="AE77" i="8"/>
  <c r="AE79" i="8"/>
  <c r="AE81" i="8"/>
  <c r="AE83" i="8"/>
  <c r="AE85" i="8"/>
  <c r="AE87" i="8"/>
  <c r="AE89" i="8"/>
  <c r="AE91" i="8"/>
  <c r="Y67" i="8"/>
  <c r="Y69" i="8"/>
  <c r="Y71" i="8"/>
  <c r="Y73" i="8"/>
  <c r="Y75" i="8"/>
  <c r="Y77" i="8"/>
  <c r="Y79" i="8"/>
  <c r="Y81" i="8"/>
  <c r="Y83" i="8"/>
  <c r="Y85" i="8"/>
  <c r="Y87" i="8"/>
  <c r="Y89" i="8"/>
  <c r="Y91" i="8"/>
  <c r="Y65" i="8"/>
  <c r="AE65" i="8"/>
  <c r="Y55" i="8"/>
  <c r="Y57" i="8"/>
  <c r="AE55" i="8"/>
  <c r="AE57" i="8"/>
  <c r="AE53" i="8"/>
  <c r="Y53" i="8"/>
  <c r="AE163" i="8"/>
  <c r="Y163" i="8"/>
  <c r="X163" i="8"/>
  <c r="W163" i="8"/>
  <c r="Z163" i="8" s="1"/>
  <c r="V163" i="8"/>
  <c r="P163" i="8"/>
  <c r="AE133" i="8"/>
  <c r="Y133" i="8"/>
  <c r="X133" i="8"/>
  <c r="W133" i="8"/>
  <c r="Z133" i="8" s="1"/>
  <c r="V133" i="8"/>
  <c r="P133" i="8"/>
  <c r="AE113" i="8"/>
  <c r="Y113" i="8"/>
  <c r="X113" i="8"/>
  <c r="W113" i="8"/>
  <c r="Z113" i="8" s="1"/>
  <c r="V113" i="8"/>
  <c r="P113" i="8"/>
  <c r="AE59" i="8"/>
  <c r="Y59" i="8"/>
  <c r="X59" i="8"/>
  <c r="W59" i="8"/>
  <c r="Z59" i="8" s="1"/>
  <c r="V59" i="8"/>
  <c r="P59" i="8"/>
  <c r="AE47" i="8"/>
  <c r="Y47" i="8"/>
  <c r="X47" i="8"/>
  <c r="W47" i="8"/>
  <c r="Z47" i="8" s="1"/>
  <c r="V47" i="8"/>
  <c r="P47" i="8"/>
  <c r="AE43" i="8"/>
  <c r="AE45" i="8"/>
  <c r="AE41" i="8"/>
  <c r="Y43" i="8"/>
  <c r="Y45" i="8"/>
  <c r="Y41" i="8"/>
  <c r="AE35" i="8"/>
  <c r="AE23" i="8"/>
  <c r="AE25" i="8"/>
  <c r="AE27" i="8"/>
  <c r="AE29" i="8"/>
  <c r="AE31" i="8"/>
  <c r="AE33" i="8"/>
  <c r="AE21" i="8"/>
  <c r="Y35" i="8"/>
  <c r="Y23" i="8"/>
  <c r="Y25" i="8"/>
  <c r="Y27" i="8"/>
  <c r="Y29" i="8"/>
  <c r="Y31" i="8"/>
  <c r="Y33" i="8"/>
  <c r="Y21" i="8"/>
  <c r="AE14" i="8"/>
  <c r="AE11" i="8"/>
  <c r="AE8" i="8"/>
  <c r="Y14" i="8"/>
  <c r="Y11" i="8"/>
  <c r="Y8" i="8"/>
  <c r="AE5" i="8"/>
  <c r="Y5" i="8"/>
  <c r="U170" i="7"/>
  <c r="U172" i="7"/>
  <c r="U174" i="7"/>
  <c r="U176" i="7"/>
  <c r="Y171" i="7"/>
  <c r="Y173" i="7"/>
  <c r="Y175" i="7"/>
  <c r="X171" i="7"/>
  <c r="X173" i="7"/>
  <c r="X175" i="7"/>
  <c r="W171" i="7"/>
  <c r="Z171" i="7" s="1"/>
  <c r="W173" i="7"/>
  <c r="Z173" i="7" s="1"/>
  <c r="W175" i="7"/>
  <c r="Z175" i="7" s="1"/>
  <c r="V171" i="7"/>
  <c r="V172" i="7" s="1"/>
  <c r="V173" i="7"/>
  <c r="V174" i="7" s="1"/>
  <c r="V175" i="7"/>
  <c r="Y169" i="7"/>
  <c r="X169" i="7"/>
  <c r="W169" i="7"/>
  <c r="Z169" i="7" s="1"/>
  <c r="V169" i="7"/>
  <c r="V170" i="7" s="1"/>
  <c r="Y163" i="7"/>
  <c r="AE141" i="7"/>
  <c r="AE143" i="7"/>
  <c r="AE145" i="7"/>
  <c r="AE147" i="7"/>
  <c r="AE149" i="7"/>
  <c r="AE151" i="7"/>
  <c r="AE153" i="7"/>
  <c r="AE155" i="7"/>
  <c r="AE157" i="7"/>
  <c r="AE159" i="7"/>
  <c r="AE161" i="7"/>
  <c r="Y141" i="7"/>
  <c r="Y143" i="7"/>
  <c r="Y145" i="7"/>
  <c r="Y147" i="7"/>
  <c r="Y149" i="7"/>
  <c r="Y151" i="7"/>
  <c r="Y153" i="7"/>
  <c r="Y155" i="7"/>
  <c r="Y157" i="7"/>
  <c r="Y159" i="7"/>
  <c r="Y161" i="7"/>
  <c r="AE139" i="7"/>
  <c r="Y139" i="7"/>
  <c r="Y133" i="7"/>
  <c r="AE121" i="7"/>
  <c r="AE123" i="7"/>
  <c r="AE125" i="7"/>
  <c r="AE127" i="7"/>
  <c r="AE129" i="7"/>
  <c r="AE131" i="7"/>
  <c r="Y121" i="7"/>
  <c r="Y123" i="7"/>
  <c r="Y125" i="7"/>
  <c r="Y127" i="7"/>
  <c r="Y129" i="7"/>
  <c r="Y131" i="7"/>
  <c r="AE119" i="7"/>
  <c r="Y119" i="7"/>
  <c r="Y113" i="7"/>
  <c r="AE91" i="7"/>
  <c r="AE93" i="7"/>
  <c r="AE95" i="7"/>
  <c r="AE97" i="7"/>
  <c r="AE99" i="7"/>
  <c r="AE101" i="7"/>
  <c r="AE103" i="7"/>
  <c r="AE105" i="7"/>
  <c r="AE107" i="7"/>
  <c r="AE109" i="7"/>
  <c r="AE111" i="7"/>
  <c r="Y91" i="7"/>
  <c r="Y93" i="7"/>
  <c r="Y95" i="7"/>
  <c r="Y97" i="7"/>
  <c r="Y99" i="7"/>
  <c r="Y101" i="7"/>
  <c r="Y103" i="7"/>
  <c r="Y105" i="7"/>
  <c r="Y109" i="7"/>
  <c r="Y111" i="7"/>
  <c r="AE69" i="7"/>
  <c r="AE71" i="7"/>
  <c r="AE73" i="7"/>
  <c r="AE75" i="7"/>
  <c r="AE77" i="7"/>
  <c r="AE79" i="7"/>
  <c r="AE81" i="7"/>
  <c r="AE83" i="7"/>
  <c r="AE85" i="7"/>
  <c r="AE87" i="7"/>
  <c r="AE89" i="7"/>
  <c r="Y67" i="7"/>
  <c r="Y69" i="7"/>
  <c r="Y71" i="7"/>
  <c r="Y73" i="7"/>
  <c r="Y75" i="7"/>
  <c r="Y77" i="7"/>
  <c r="Y79" i="7"/>
  <c r="Y81" i="7"/>
  <c r="Y83" i="7"/>
  <c r="Y85" i="7"/>
  <c r="Y87" i="7"/>
  <c r="Y89" i="7"/>
  <c r="AE65" i="7"/>
  <c r="Y65" i="7"/>
  <c r="U58" i="7"/>
  <c r="U56" i="7"/>
  <c r="U54" i="7"/>
  <c r="AE55" i="7"/>
  <c r="AE57" i="7"/>
  <c r="AE53" i="7"/>
  <c r="Y55" i="7"/>
  <c r="Y57" i="7"/>
  <c r="Y53" i="7"/>
  <c r="Y59" i="7"/>
  <c r="AE43" i="7"/>
  <c r="AE45" i="7"/>
  <c r="Y47" i="7"/>
  <c r="AE41" i="7"/>
  <c r="Y43" i="7"/>
  <c r="Y45" i="7"/>
  <c r="Y41" i="7"/>
  <c r="Y35" i="7"/>
  <c r="AE23" i="7"/>
  <c r="AE25" i="7"/>
  <c r="AE27" i="7"/>
  <c r="AE29" i="7"/>
  <c r="AE31" i="7"/>
  <c r="AE33" i="7"/>
  <c r="Y23" i="7"/>
  <c r="Y25" i="7"/>
  <c r="Y27" i="7"/>
  <c r="Y29" i="7"/>
  <c r="Y31" i="7"/>
  <c r="Y33" i="7"/>
  <c r="AE21" i="7"/>
  <c r="Y21" i="7"/>
  <c r="AE8" i="7"/>
  <c r="AE11" i="7"/>
  <c r="AE14" i="7"/>
  <c r="AE5" i="7"/>
  <c r="Y14" i="7"/>
  <c r="Y11" i="7"/>
  <c r="Y8" i="7"/>
  <c r="Y5" i="7"/>
  <c r="W171" i="6"/>
  <c r="Z171" i="6" s="1"/>
  <c r="W173" i="6"/>
  <c r="Z173" i="6" s="1"/>
  <c r="W175" i="6"/>
  <c r="Z175" i="6" s="1"/>
  <c r="X171" i="6"/>
  <c r="X173" i="6"/>
  <c r="X175" i="6"/>
  <c r="Y171" i="6"/>
  <c r="Y173" i="6"/>
  <c r="Y175" i="6"/>
  <c r="Y169" i="6"/>
  <c r="X169" i="6"/>
  <c r="AE141" i="6"/>
  <c r="AE143" i="6"/>
  <c r="AE145" i="6"/>
  <c r="AE147" i="6"/>
  <c r="AE149" i="6"/>
  <c r="AE151" i="6"/>
  <c r="AE153" i="6"/>
  <c r="AE155" i="6"/>
  <c r="AE157" i="6"/>
  <c r="AE159" i="6"/>
  <c r="AE161" i="6"/>
  <c r="Y141" i="6"/>
  <c r="Y143" i="6"/>
  <c r="Y145" i="6"/>
  <c r="Y147" i="6"/>
  <c r="Y149" i="6"/>
  <c r="Y151" i="6"/>
  <c r="Y153" i="6"/>
  <c r="Y155" i="6"/>
  <c r="Y157" i="6"/>
  <c r="Y159" i="6"/>
  <c r="Y161" i="6"/>
  <c r="AE139" i="6"/>
  <c r="Y139" i="6"/>
  <c r="AE121" i="6"/>
  <c r="AE123" i="6"/>
  <c r="AE125" i="6"/>
  <c r="AE127" i="6"/>
  <c r="AE129" i="6"/>
  <c r="AE131" i="6"/>
  <c r="AE119" i="6"/>
  <c r="Y121" i="6"/>
  <c r="Y123" i="6"/>
  <c r="Y125" i="6"/>
  <c r="Y127" i="6"/>
  <c r="Y129" i="6"/>
  <c r="Y131" i="6"/>
  <c r="Y119" i="6"/>
  <c r="Y107" i="6"/>
  <c r="Y109" i="6"/>
  <c r="Y111" i="6"/>
  <c r="AE107" i="6"/>
  <c r="AE109" i="6"/>
  <c r="AE111" i="6"/>
  <c r="AE87" i="6"/>
  <c r="AE89" i="6"/>
  <c r="AE91" i="6"/>
  <c r="AE93" i="6"/>
  <c r="AE95" i="6"/>
  <c r="AE97" i="6"/>
  <c r="AE99" i="6"/>
  <c r="AE101" i="6"/>
  <c r="AE103" i="6"/>
  <c r="AE105" i="6"/>
  <c r="Y87" i="6"/>
  <c r="Y89" i="6"/>
  <c r="Y91" i="6"/>
  <c r="Y93" i="6"/>
  <c r="Y95" i="6"/>
  <c r="Y97" i="6"/>
  <c r="Y99" i="6"/>
  <c r="Y101" i="6"/>
  <c r="Y103" i="6"/>
  <c r="Y105" i="6"/>
  <c r="AE67" i="6"/>
  <c r="AE69" i="6"/>
  <c r="AE71" i="6"/>
  <c r="AE73" i="6"/>
  <c r="AE75" i="6"/>
  <c r="AE77" i="6"/>
  <c r="AE79" i="6"/>
  <c r="AE81" i="6"/>
  <c r="AE83" i="6"/>
  <c r="AE85" i="6"/>
  <c r="Y67" i="6"/>
  <c r="Y69" i="6"/>
  <c r="Y71" i="6"/>
  <c r="Y73" i="6"/>
  <c r="Y75" i="6"/>
  <c r="Y77" i="6"/>
  <c r="Y79" i="6"/>
  <c r="Y81" i="6"/>
  <c r="Y83" i="6"/>
  <c r="Y85" i="6"/>
  <c r="AE65" i="6"/>
  <c r="Y65" i="6"/>
  <c r="Y55" i="6"/>
  <c r="Y57" i="6"/>
  <c r="Y53" i="6"/>
  <c r="AE57" i="6"/>
  <c r="AE55" i="6"/>
  <c r="AE53" i="6"/>
  <c r="Y43" i="6"/>
  <c r="Y45" i="6"/>
  <c r="AE45" i="6"/>
  <c r="AE41" i="6"/>
  <c r="Y41" i="6"/>
  <c r="AE23" i="6"/>
  <c r="AE25" i="6"/>
  <c r="AE27" i="6"/>
  <c r="AE29" i="6"/>
  <c r="AE31" i="6"/>
  <c r="AE33" i="6"/>
  <c r="AE21" i="6"/>
  <c r="Y23" i="6"/>
  <c r="Y25" i="6"/>
  <c r="Y27" i="6"/>
  <c r="Y29" i="6"/>
  <c r="Y31" i="6"/>
  <c r="Y33" i="6"/>
  <c r="Y21" i="6"/>
  <c r="U132" i="12"/>
  <c r="U130" i="12"/>
  <c r="U128" i="12"/>
  <c r="U126" i="12"/>
  <c r="AE127" i="12"/>
  <c r="AE129" i="12"/>
  <c r="AE131" i="12"/>
  <c r="Y127" i="12"/>
  <c r="Y129" i="12"/>
  <c r="Y131" i="12"/>
  <c r="X127" i="12"/>
  <c r="X129" i="12"/>
  <c r="X131" i="12"/>
  <c r="W131" i="12"/>
  <c r="Z131" i="12" s="1"/>
  <c r="W127" i="12"/>
  <c r="Z127" i="12" s="1"/>
  <c r="W129" i="12"/>
  <c r="Z129" i="12" s="1"/>
  <c r="V127" i="12"/>
  <c r="V129" i="12"/>
  <c r="V131" i="12"/>
  <c r="P127" i="12"/>
  <c r="P129" i="12"/>
  <c r="P131" i="12"/>
  <c r="AE125" i="12"/>
  <c r="Y125" i="12"/>
  <c r="X125" i="12"/>
  <c r="W125" i="12"/>
  <c r="Z125" i="12" s="1"/>
  <c r="V125" i="12"/>
  <c r="P125" i="12"/>
  <c r="U100" i="12"/>
  <c r="U98" i="12"/>
  <c r="U96" i="12"/>
  <c r="U118" i="12"/>
  <c r="U116" i="12"/>
  <c r="U114" i="12"/>
  <c r="U112" i="12"/>
  <c r="U110" i="12"/>
  <c r="U108" i="12"/>
  <c r="U106" i="12"/>
  <c r="U104" i="12"/>
  <c r="U102" i="12"/>
  <c r="AE97" i="12"/>
  <c r="AE99" i="12"/>
  <c r="AE101" i="12"/>
  <c r="AE103" i="12"/>
  <c r="AE105" i="12"/>
  <c r="AE107" i="12"/>
  <c r="AE109" i="12"/>
  <c r="AE111" i="12"/>
  <c r="AE113" i="12"/>
  <c r="AE115" i="12"/>
  <c r="AE117" i="12"/>
  <c r="Y97" i="12"/>
  <c r="Y99" i="12"/>
  <c r="Y101" i="12"/>
  <c r="Y103" i="12"/>
  <c r="Y105" i="12"/>
  <c r="Y107" i="12"/>
  <c r="Y109" i="12"/>
  <c r="Y111" i="12"/>
  <c r="Y113" i="12"/>
  <c r="Y115" i="12"/>
  <c r="Y117" i="12"/>
  <c r="X97" i="12"/>
  <c r="X99" i="12"/>
  <c r="X101" i="12"/>
  <c r="X103" i="12"/>
  <c r="X105" i="12"/>
  <c r="X107" i="12"/>
  <c r="X109" i="12"/>
  <c r="X111" i="12"/>
  <c r="X113" i="12"/>
  <c r="X115" i="12"/>
  <c r="X117" i="12"/>
  <c r="W97" i="12"/>
  <c r="Z97" i="12" s="1"/>
  <c r="W99" i="12"/>
  <c r="Z99" i="12" s="1"/>
  <c r="W101" i="12"/>
  <c r="Z101" i="12" s="1"/>
  <c r="W103" i="12"/>
  <c r="Z103" i="12" s="1"/>
  <c r="W105" i="12"/>
  <c r="Z105" i="12" s="1"/>
  <c r="W107" i="12"/>
  <c r="Z107" i="12" s="1"/>
  <c r="W109" i="12"/>
  <c r="Z109" i="12" s="1"/>
  <c r="W111" i="12"/>
  <c r="Z111" i="12" s="1"/>
  <c r="W113" i="12"/>
  <c r="Z113" i="12" s="1"/>
  <c r="W115" i="12"/>
  <c r="Z115" i="12" s="1"/>
  <c r="W117" i="12"/>
  <c r="Z117" i="12" s="1"/>
  <c r="V97" i="12"/>
  <c r="V99" i="12"/>
  <c r="V101" i="12"/>
  <c r="V103" i="12"/>
  <c r="V105" i="12"/>
  <c r="V107" i="12"/>
  <c r="V109" i="12"/>
  <c r="V111" i="12"/>
  <c r="V113" i="12"/>
  <c r="V115" i="12"/>
  <c r="V117" i="12"/>
  <c r="P97" i="12"/>
  <c r="P99" i="12"/>
  <c r="P101" i="12"/>
  <c r="P103" i="12"/>
  <c r="P105" i="12"/>
  <c r="P107" i="12"/>
  <c r="P109" i="12"/>
  <c r="P111" i="12"/>
  <c r="P113" i="12"/>
  <c r="P115" i="12"/>
  <c r="P117" i="12"/>
  <c r="AE95" i="12"/>
  <c r="Y95" i="12"/>
  <c r="X95" i="12"/>
  <c r="W95" i="12"/>
  <c r="Z95" i="12" s="1"/>
  <c r="V95" i="12"/>
  <c r="P95" i="12"/>
  <c r="U135" i="12"/>
  <c r="AE134" i="12"/>
  <c r="Y134" i="12"/>
  <c r="W134" i="12"/>
  <c r="Z134" i="12" s="1"/>
  <c r="V134" i="12"/>
  <c r="P134" i="12"/>
  <c r="AE133" i="12"/>
  <c r="Y133" i="12"/>
  <c r="X133" i="12"/>
  <c r="W133" i="12"/>
  <c r="Z133" i="12" s="1"/>
  <c r="V133" i="12"/>
  <c r="P133" i="12"/>
  <c r="U121" i="12"/>
  <c r="AE120" i="12"/>
  <c r="Y120" i="12"/>
  <c r="W120" i="12"/>
  <c r="Z120" i="12" s="1"/>
  <c r="V120" i="12"/>
  <c r="P120" i="12"/>
  <c r="AE119" i="12"/>
  <c r="Y119" i="12"/>
  <c r="X119" i="12"/>
  <c r="W119" i="12"/>
  <c r="Z119" i="12" s="1"/>
  <c r="V119" i="12"/>
  <c r="P119" i="12"/>
  <c r="U88" i="12"/>
  <c r="U86" i="12"/>
  <c r="U84" i="12"/>
  <c r="U82" i="12"/>
  <c r="U80" i="12"/>
  <c r="U78" i="12"/>
  <c r="U76" i="12"/>
  <c r="AE77" i="12"/>
  <c r="AE79" i="12"/>
  <c r="AE81" i="12"/>
  <c r="AE83" i="12"/>
  <c r="AE85" i="12"/>
  <c r="AE87" i="12"/>
  <c r="Y77" i="12"/>
  <c r="Y79" i="12"/>
  <c r="Y81" i="12"/>
  <c r="Y83" i="12"/>
  <c r="Y85" i="12"/>
  <c r="Y87" i="12"/>
  <c r="X77" i="12"/>
  <c r="X79" i="12"/>
  <c r="X81" i="12"/>
  <c r="X83" i="12"/>
  <c r="X85" i="12"/>
  <c r="X87" i="12"/>
  <c r="W77" i="12"/>
  <c r="Z77" i="12" s="1"/>
  <c r="W79" i="12"/>
  <c r="Z79" i="12" s="1"/>
  <c r="W81" i="12"/>
  <c r="Z81" i="12" s="1"/>
  <c r="W83" i="12"/>
  <c r="Z83" i="12" s="1"/>
  <c r="W85" i="12"/>
  <c r="Z85" i="12" s="1"/>
  <c r="W87" i="12"/>
  <c r="Z87" i="12" s="1"/>
  <c r="V77" i="12"/>
  <c r="V79" i="12"/>
  <c r="V81" i="12"/>
  <c r="V83" i="12"/>
  <c r="V85" i="12"/>
  <c r="V87" i="12"/>
  <c r="P77" i="12"/>
  <c r="P79" i="12"/>
  <c r="P81" i="12"/>
  <c r="P83" i="12"/>
  <c r="P85" i="12"/>
  <c r="P87" i="12"/>
  <c r="AE75" i="12"/>
  <c r="Y75" i="12"/>
  <c r="X75" i="12"/>
  <c r="W75" i="12"/>
  <c r="Z75" i="12" s="1"/>
  <c r="V75" i="12"/>
  <c r="P75" i="12"/>
  <c r="U91" i="12"/>
  <c r="AE90" i="12"/>
  <c r="Y90" i="12"/>
  <c r="W90" i="12"/>
  <c r="Z90" i="12" s="1"/>
  <c r="V90" i="12"/>
  <c r="P90" i="12"/>
  <c r="AE89" i="12"/>
  <c r="Y89" i="12"/>
  <c r="X89" i="12"/>
  <c r="W89" i="12"/>
  <c r="Z89" i="12" s="1"/>
  <c r="V89" i="12"/>
  <c r="P89" i="12"/>
  <c r="Y58" i="7" l="1"/>
  <c r="Y54" i="7"/>
  <c r="Y56" i="7"/>
  <c r="V96" i="12"/>
  <c r="V112" i="12"/>
  <c r="V104" i="12"/>
  <c r="L91" i="12"/>
  <c r="AA135" i="12"/>
  <c r="V86" i="12"/>
  <c r="V78" i="12"/>
  <c r="V116" i="12"/>
  <c r="V108" i="12"/>
  <c r="V100" i="12"/>
  <c r="V76" i="12"/>
  <c r="V82" i="12"/>
  <c r="V91" i="12"/>
  <c r="AA91" i="12"/>
  <c r="V88" i="12"/>
  <c r="V80" i="12"/>
  <c r="V118" i="12"/>
  <c r="V110" i="12"/>
  <c r="V102" i="12"/>
  <c r="V128" i="12"/>
  <c r="V130" i="12"/>
  <c r="V126" i="12"/>
  <c r="V84" i="12"/>
  <c r="V114" i="12"/>
  <c r="V106" i="12"/>
  <c r="V98" i="12"/>
  <c r="V132" i="12"/>
  <c r="V121" i="12"/>
  <c r="AA121" i="12"/>
  <c r="L121" i="12"/>
  <c r="V135" i="12"/>
  <c r="L135" i="12"/>
  <c r="V176" i="7"/>
  <c r="U71" i="12"/>
  <c r="AE70" i="12"/>
  <c r="Y70" i="12"/>
  <c r="W70" i="12"/>
  <c r="Z70" i="12" s="1"/>
  <c r="V70" i="12"/>
  <c r="P70" i="12"/>
  <c r="AE69" i="12"/>
  <c r="Y69" i="12"/>
  <c r="X69" i="12"/>
  <c r="W69" i="12"/>
  <c r="Z69" i="12" s="1"/>
  <c r="V69" i="12"/>
  <c r="P69" i="12"/>
  <c r="AE43" i="12"/>
  <c r="AE45" i="12"/>
  <c r="AE41" i="12"/>
  <c r="W43" i="12"/>
  <c r="Z43" i="12" s="1"/>
  <c r="W45" i="12"/>
  <c r="Z45" i="12" s="1"/>
  <c r="X43" i="12"/>
  <c r="X45" i="12"/>
  <c r="Y43" i="12"/>
  <c r="Y45" i="12"/>
  <c r="Y41" i="12"/>
  <c r="X41" i="12"/>
  <c r="W41" i="12"/>
  <c r="Z41" i="12" s="1"/>
  <c r="U46" i="12"/>
  <c r="U44" i="12"/>
  <c r="U42" i="12"/>
  <c r="P43" i="12"/>
  <c r="P45" i="12"/>
  <c r="P41" i="12"/>
  <c r="U49" i="12"/>
  <c r="AE48" i="12"/>
  <c r="Y48" i="12"/>
  <c r="W48" i="12"/>
  <c r="Z48" i="12" s="1"/>
  <c r="V48" i="12"/>
  <c r="P48" i="12"/>
  <c r="AE47" i="12"/>
  <c r="Y47" i="12"/>
  <c r="X47" i="12"/>
  <c r="W47" i="12"/>
  <c r="Z47" i="12" s="1"/>
  <c r="V47" i="12"/>
  <c r="P47" i="12"/>
  <c r="AE23" i="12"/>
  <c r="AE25" i="12"/>
  <c r="AE27" i="12"/>
  <c r="AE29" i="12"/>
  <c r="AE31" i="12"/>
  <c r="AE33" i="12"/>
  <c r="X23" i="12"/>
  <c r="X25" i="12"/>
  <c r="X27" i="12"/>
  <c r="X29" i="12"/>
  <c r="X31" i="12"/>
  <c r="X33" i="12"/>
  <c r="X21" i="12"/>
  <c r="AE21" i="12"/>
  <c r="Y23" i="12"/>
  <c r="Y25" i="12"/>
  <c r="Y27" i="12"/>
  <c r="Y29" i="12"/>
  <c r="Y31" i="12"/>
  <c r="Y33" i="12"/>
  <c r="W23" i="12"/>
  <c r="Z23" i="12" s="1"/>
  <c r="W25" i="12"/>
  <c r="Z25" i="12" s="1"/>
  <c r="W27" i="12"/>
  <c r="Z27" i="12" s="1"/>
  <c r="W29" i="12"/>
  <c r="Z29" i="12" s="1"/>
  <c r="W31" i="12"/>
  <c r="Z31" i="12" s="1"/>
  <c r="W33" i="12"/>
  <c r="Z33" i="12" s="1"/>
  <c r="Y21" i="12"/>
  <c r="W21" i="12"/>
  <c r="Z21" i="12" s="1"/>
  <c r="U34" i="12"/>
  <c r="U32" i="12"/>
  <c r="U30" i="12"/>
  <c r="U28" i="12"/>
  <c r="U26" i="12"/>
  <c r="U24" i="12"/>
  <c r="U22" i="12"/>
  <c r="P23" i="12"/>
  <c r="P25" i="12"/>
  <c r="P27" i="12"/>
  <c r="P29" i="12"/>
  <c r="P31" i="12"/>
  <c r="P33" i="12"/>
  <c r="P21" i="12"/>
  <c r="U37" i="12"/>
  <c r="AE36" i="12"/>
  <c r="Y36" i="12"/>
  <c r="W36" i="12"/>
  <c r="Z36" i="12" s="1"/>
  <c r="V36" i="12"/>
  <c r="P36" i="12"/>
  <c r="AE35" i="12"/>
  <c r="Y35" i="12"/>
  <c r="X35" i="12"/>
  <c r="W35" i="12"/>
  <c r="Z35" i="12" s="1"/>
  <c r="V35" i="12"/>
  <c r="P35" i="12"/>
  <c r="AE14" i="12"/>
  <c r="AE11" i="12"/>
  <c r="AE8" i="12"/>
  <c r="AE5" i="12"/>
  <c r="Y14" i="12"/>
  <c r="Y11" i="12"/>
  <c r="Y8" i="12"/>
  <c r="X8" i="12"/>
  <c r="X5" i="12"/>
  <c r="X11" i="12"/>
  <c r="X14" i="12"/>
  <c r="Y5" i="12"/>
  <c r="U16" i="12"/>
  <c r="U10" i="12"/>
  <c r="U7" i="12"/>
  <c r="W14" i="12"/>
  <c r="Z14" i="12" s="1"/>
  <c r="W11" i="12"/>
  <c r="Z11" i="12" s="1"/>
  <c r="W8" i="12"/>
  <c r="Z8" i="12" s="1"/>
  <c r="W5" i="12"/>
  <c r="Z5" i="12" s="1"/>
  <c r="V14" i="12"/>
  <c r="V11" i="12"/>
  <c r="V8" i="12"/>
  <c r="V5" i="12"/>
  <c r="P14" i="12"/>
  <c r="P11" i="12"/>
  <c r="Y160" i="12"/>
  <c r="X160" i="12"/>
  <c r="Y154" i="12"/>
  <c r="X154" i="12"/>
  <c r="AE154" i="12"/>
  <c r="W154" i="12"/>
  <c r="Z154" i="12" s="1"/>
  <c r="P154" i="12"/>
  <c r="AE156" i="12"/>
  <c r="Y156" i="12"/>
  <c r="X156" i="12"/>
  <c r="W156" i="12"/>
  <c r="Z156" i="12" s="1"/>
  <c r="P156" i="12"/>
  <c r="U155" i="12"/>
  <c r="AD155" i="11"/>
  <c r="AC155" i="11"/>
  <c r="AE156" i="11"/>
  <c r="AE155" i="11" s="1"/>
  <c r="Y156" i="11"/>
  <c r="Y155" i="11" s="1"/>
  <c r="X156" i="11"/>
  <c r="X155" i="11" s="1"/>
  <c r="W156" i="11"/>
  <c r="Z156" i="11" s="1"/>
  <c r="Z155" i="11" s="1"/>
  <c r="O155" i="11"/>
  <c r="N155" i="11"/>
  <c r="P156" i="11"/>
  <c r="P155" i="11" s="1"/>
  <c r="U155" i="11"/>
  <c r="AD155" i="10"/>
  <c r="AC156" i="10"/>
  <c r="AC155" i="10" s="1"/>
  <c r="AE156" i="10"/>
  <c r="AE155" i="10" s="1"/>
  <c r="Y156" i="10"/>
  <c r="Y155" i="10" s="1"/>
  <c r="X156" i="10"/>
  <c r="X155" i="10" s="1"/>
  <c r="W156" i="10"/>
  <c r="Z156" i="10" s="1"/>
  <c r="Z155" i="10" s="1"/>
  <c r="O155" i="10"/>
  <c r="N155" i="10"/>
  <c r="P156" i="10"/>
  <c r="P155" i="10" s="1"/>
  <c r="U155" i="10"/>
  <c r="AD185" i="8"/>
  <c r="AC185" i="8"/>
  <c r="AE186" i="8"/>
  <c r="AE185" i="8" s="1"/>
  <c r="Y186" i="8"/>
  <c r="Y185" i="8" s="1"/>
  <c r="X186" i="8"/>
  <c r="W186" i="8"/>
  <c r="Z186" i="8" s="1"/>
  <c r="O185" i="8"/>
  <c r="P186" i="8"/>
  <c r="U185" i="8"/>
  <c r="AE186" i="7"/>
  <c r="Y186" i="7"/>
  <c r="X186" i="7"/>
  <c r="W186" i="7"/>
  <c r="Z186" i="7" s="1"/>
  <c r="P186" i="7"/>
  <c r="U185" i="7"/>
  <c r="AD161" i="11"/>
  <c r="AC161" i="11"/>
  <c r="AE162" i="11"/>
  <c r="Y162" i="11"/>
  <c r="Y161" i="11" s="1"/>
  <c r="X162" i="11"/>
  <c r="X161" i="11" s="1"/>
  <c r="W162" i="11"/>
  <c r="Z162" i="11" s="1"/>
  <c r="O161" i="11"/>
  <c r="N161" i="11"/>
  <c r="P162" i="11"/>
  <c r="U161" i="11"/>
  <c r="AD161" i="10"/>
  <c r="AC161" i="10"/>
  <c r="AE162" i="10"/>
  <c r="Y162" i="10"/>
  <c r="Y161" i="10" s="1"/>
  <c r="X162" i="10"/>
  <c r="X161" i="10" s="1"/>
  <c r="W162" i="10"/>
  <c r="Z162" i="10" s="1"/>
  <c r="O161" i="10"/>
  <c r="N161" i="10"/>
  <c r="P162" i="10"/>
  <c r="U161" i="10"/>
  <c r="AD191" i="8"/>
  <c r="AC191" i="8"/>
  <c r="AE192" i="8"/>
  <c r="Y192" i="8"/>
  <c r="Y191" i="8" s="1"/>
  <c r="X192" i="8"/>
  <c r="W192" i="8"/>
  <c r="Z192" i="8" s="1"/>
  <c r="O191" i="8"/>
  <c r="P192" i="8"/>
  <c r="U191" i="8"/>
  <c r="Y190" i="7"/>
  <c r="X190" i="7"/>
  <c r="W184" i="7"/>
  <c r="Z184" i="7" s="1"/>
  <c r="P184" i="7"/>
  <c r="AD161" i="12"/>
  <c r="AE162" i="12"/>
  <c r="Y162" i="12"/>
  <c r="X162" i="12"/>
  <c r="W162" i="12"/>
  <c r="Z162" i="12" s="1"/>
  <c r="P162" i="12"/>
  <c r="U161" i="12"/>
  <c r="AE192" i="7"/>
  <c r="Y192" i="7"/>
  <c r="X192" i="7"/>
  <c r="W192" i="7"/>
  <c r="Z192" i="7" s="1"/>
  <c r="P192" i="7"/>
  <c r="AE192" i="6"/>
  <c r="AE186" i="6"/>
  <c r="AE184" i="6"/>
  <c r="Y192" i="6"/>
  <c r="Y190" i="6"/>
  <c r="Y186" i="6"/>
  <c r="Y184" i="6"/>
  <c r="X186" i="6"/>
  <c r="X184" i="6"/>
  <c r="X192" i="6"/>
  <c r="X190" i="6"/>
  <c r="P23" i="10"/>
  <c r="P25" i="10"/>
  <c r="P27" i="10"/>
  <c r="P29" i="10"/>
  <c r="P31" i="10"/>
  <c r="P33" i="10"/>
  <c r="X23" i="10"/>
  <c r="X25" i="10"/>
  <c r="X27" i="10"/>
  <c r="X29" i="10"/>
  <c r="X31" i="10"/>
  <c r="X33" i="10"/>
  <c r="W23" i="10"/>
  <c r="Z23" i="10" s="1"/>
  <c r="W25" i="10"/>
  <c r="Z25" i="10" s="1"/>
  <c r="W27" i="10"/>
  <c r="Z27" i="10" s="1"/>
  <c r="W29" i="10"/>
  <c r="Z29" i="10" s="1"/>
  <c r="W31" i="10"/>
  <c r="Z31" i="10" s="1"/>
  <c r="W33" i="10"/>
  <c r="Z33" i="10" s="1"/>
  <c r="U34" i="10"/>
  <c r="U32" i="10"/>
  <c r="U30" i="10"/>
  <c r="U28" i="10"/>
  <c r="U26" i="10"/>
  <c r="U24" i="10"/>
  <c r="U22" i="10"/>
  <c r="X21" i="10"/>
  <c r="W21" i="10"/>
  <c r="Z21" i="10" s="1"/>
  <c r="P21" i="10"/>
  <c r="U37" i="10"/>
  <c r="AE36" i="10"/>
  <c r="AA37" i="10"/>
  <c r="Y36" i="10"/>
  <c r="W36" i="10"/>
  <c r="Z36" i="10" s="1"/>
  <c r="V36" i="10"/>
  <c r="V37" i="10" s="1"/>
  <c r="P36" i="10"/>
  <c r="L37" i="10"/>
  <c r="P14" i="10"/>
  <c r="W14" i="10"/>
  <c r="Z14" i="10" s="1"/>
  <c r="W11" i="10"/>
  <c r="Z11" i="10" s="1"/>
  <c r="W8" i="10"/>
  <c r="Z8" i="10" s="1"/>
  <c r="U16" i="10"/>
  <c r="U13" i="10"/>
  <c r="U10" i="10"/>
  <c r="U7" i="10"/>
  <c r="P11" i="10"/>
  <c r="P8" i="10"/>
  <c r="X5" i="10"/>
  <c r="W5" i="10"/>
  <c r="Z5" i="10" s="1"/>
  <c r="P5" i="10"/>
  <c r="V136" i="9"/>
  <c r="V134" i="9"/>
  <c r="V132" i="9"/>
  <c r="V130" i="9"/>
  <c r="V128" i="9"/>
  <c r="V126" i="9"/>
  <c r="V124" i="9"/>
  <c r="V122" i="9"/>
  <c r="V120" i="9"/>
  <c r="V118" i="9"/>
  <c r="V116" i="9"/>
  <c r="X116" i="9"/>
  <c r="X118" i="9"/>
  <c r="X120" i="9"/>
  <c r="X122" i="9"/>
  <c r="X124" i="9"/>
  <c r="X126" i="9"/>
  <c r="X128" i="9"/>
  <c r="X130" i="9"/>
  <c r="X132" i="9"/>
  <c r="X134" i="9"/>
  <c r="X136" i="9"/>
  <c r="W116" i="9"/>
  <c r="Z116" i="9" s="1"/>
  <c r="W118" i="9"/>
  <c r="Z118" i="9" s="1"/>
  <c r="W120" i="9"/>
  <c r="Z120" i="9" s="1"/>
  <c r="W122" i="9"/>
  <c r="Z122" i="9" s="1"/>
  <c r="W124" i="9"/>
  <c r="Z124" i="9" s="1"/>
  <c r="W126" i="9"/>
  <c r="Z126" i="9" s="1"/>
  <c r="W128" i="9"/>
  <c r="Z128" i="9" s="1"/>
  <c r="W130" i="9"/>
  <c r="Z130" i="9" s="1"/>
  <c r="W132" i="9"/>
  <c r="Z132" i="9" s="1"/>
  <c r="W134" i="9"/>
  <c r="Z134" i="9" s="1"/>
  <c r="W136" i="9"/>
  <c r="Z136" i="9" s="1"/>
  <c r="P116" i="9"/>
  <c r="P118" i="9"/>
  <c r="P120" i="9"/>
  <c r="P122" i="9"/>
  <c r="P124" i="9"/>
  <c r="P126" i="9"/>
  <c r="P128" i="9"/>
  <c r="P130" i="9"/>
  <c r="P132" i="9"/>
  <c r="P134" i="9"/>
  <c r="P136" i="9"/>
  <c r="U137" i="9"/>
  <c r="U135" i="9"/>
  <c r="U133" i="9"/>
  <c r="U131" i="9"/>
  <c r="U129" i="9"/>
  <c r="U127" i="9"/>
  <c r="U125" i="9"/>
  <c r="U123" i="9"/>
  <c r="U121" i="9"/>
  <c r="U119" i="9"/>
  <c r="U117" i="9"/>
  <c r="U115" i="9"/>
  <c r="X114" i="9"/>
  <c r="W114" i="9"/>
  <c r="Z114" i="9" s="1"/>
  <c r="V114" i="9"/>
  <c r="P114" i="9"/>
  <c r="U109" i="9"/>
  <c r="U107" i="9"/>
  <c r="U105" i="9"/>
  <c r="U103" i="9"/>
  <c r="U101" i="9"/>
  <c r="U99" i="9"/>
  <c r="U97" i="9"/>
  <c r="U95" i="9"/>
  <c r="U93" i="9"/>
  <c r="U91" i="9"/>
  <c r="X92" i="9"/>
  <c r="X94" i="9"/>
  <c r="X96" i="9"/>
  <c r="X98" i="9"/>
  <c r="X100" i="9"/>
  <c r="X102" i="9"/>
  <c r="X104" i="9"/>
  <c r="X106" i="9"/>
  <c r="X108" i="9"/>
  <c r="W92" i="9"/>
  <c r="Z92" i="9" s="1"/>
  <c r="W94" i="9"/>
  <c r="Z94" i="9" s="1"/>
  <c r="W96" i="9"/>
  <c r="Z96" i="9" s="1"/>
  <c r="W98" i="9"/>
  <c r="Z98" i="9" s="1"/>
  <c r="W100" i="9"/>
  <c r="Z100" i="9" s="1"/>
  <c r="W102" i="9"/>
  <c r="Z102" i="9" s="1"/>
  <c r="W104" i="9"/>
  <c r="Z104" i="9" s="1"/>
  <c r="W106" i="9"/>
  <c r="Z106" i="9" s="1"/>
  <c r="W108" i="9"/>
  <c r="Z108" i="9" s="1"/>
  <c r="P92" i="9"/>
  <c r="P94" i="9"/>
  <c r="P96" i="9"/>
  <c r="P98" i="9"/>
  <c r="P100" i="9"/>
  <c r="P102" i="9"/>
  <c r="P104" i="9"/>
  <c r="P106" i="9"/>
  <c r="P108" i="9"/>
  <c r="X90" i="9"/>
  <c r="W90" i="9"/>
  <c r="Z90" i="9" s="1"/>
  <c r="P90" i="9"/>
  <c r="U74" i="9"/>
  <c r="U76" i="9"/>
  <c r="U78" i="9"/>
  <c r="U80" i="9"/>
  <c r="U82" i="9"/>
  <c r="U84" i="9"/>
  <c r="X75" i="9"/>
  <c r="X77" i="9"/>
  <c r="X79" i="9"/>
  <c r="X81" i="9"/>
  <c r="X83" i="9"/>
  <c r="W75" i="9"/>
  <c r="Z75" i="9" s="1"/>
  <c r="W77" i="9"/>
  <c r="Z77" i="9" s="1"/>
  <c r="W79" i="9"/>
  <c r="Z79" i="9" s="1"/>
  <c r="W81" i="9"/>
  <c r="Z81" i="9" s="1"/>
  <c r="W83" i="9"/>
  <c r="Z83" i="9" s="1"/>
  <c r="P75" i="9"/>
  <c r="P77" i="9"/>
  <c r="P79" i="9"/>
  <c r="P81" i="9"/>
  <c r="P83" i="9"/>
  <c r="X73" i="9"/>
  <c r="W73" i="9"/>
  <c r="Z73" i="9" s="1"/>
  <c r="P73" i="9"/>
  <c r="U68" i="9"/>
  <c r="U66" i="9"/>
  <c r="U64" i="9"/>
  <c r="X65" i="9"/>
  <c r="X67" i="9"/>
  <c r="W65" i="9"/>
  <c r="Z65" i="9" s="1"/>
  <c r="W67" i="9"/>
  <c r="Z67" i="9" s="1"/>
  <c r="V65" i="9"/>
  <c r="V67" i="9"/>
  <c r="P65" i="9"/>
  <c r="P67" i="9"/>
  <c r="X63" i="9"/>
  <c r="W63" i="9"/>
  <c r="Z63" i="9" s="1"/>
  <c r="V63" i="9"/>
  <c r="P63" i="9"/>
  <c r="U40" i="9"/>
  <c r="U38" i="9"/>
  <c r="U36" i="9"/>
  <c r="U34" i="9"/>
  <c r="U32" i="9"/>
  <c r="U42" i="9"/>
  <c r="U44" i="9"/>
  <c r="U46" i="9"/>
  <c r="U48" i="9"/>
  <c r="U50" i="9"/>
  <c r="U52" i="9"/>
  <c r="U54" i="9"/>
  <c r="U56" i="9"/>
  <c r="U58" i="9"/>
  <c r="V51" i="9"/>
  <c r="V53" i="9"/>
  <c r="V55" i="9"/>
  <c r="V57" i="9"/>
  <c r="W51" i="9"/>
  <c r="W53" i="9"/>
  <c r="W55" i="9"/>
  <c r="W57" i="9"/>
  <c r="Z57" i="9" s="1"/>
  <c r="X51" i="9"/>
  <c r="X53" i="9"/>
  <c r="X55" i="9"/>
  <c r="X57" i="9"/>
  <c r="X33" i="9"/>
  <c r="X35" i="9"/>
  <c r="X37" i="9"/>
  <c r="X39" i="9"/>
  <c r="X41" i="9"/>
  <c r="X43" i="9"/>
  <c r="X45" i="9"/>
  <c r="X47" i="9"/>
  <c r="X49" i="9"/>
  <c r="W33" i="9"/>
  <c r="W35" i="9"/>
  <c r="W37" i="9"/>
  <c r="W39" i="9"/>
  <c r="W41" i="9"/>
  <c r="W43" i="9"/>
  <c r="W45" i="9"/>
  <c r="W47" i="9"/>
  <c r="W49" i="9"/>
  <c r="V33" i="9"/>
  <c r="V35" i="9"/>
  <c r="V37" i="9"/>
  <c r="V39" i="9"/>
  <c r="V41" i="9"/>
  <c r="V43" i="9"/>
  <c r="V45" i="9"/>
  <c r="V47" i="9"/>
  <c r="V49" i="9"/>
  <c r="P33" i="9"/>
  <c r="P35" i="9"/>
  <c r="P37" i="9"/>
  <c r="P39" i="9"/>
  <c r="P41" i="9"/>
  <c r="P43" i="9"/>
  <c r="P45" i="9"/>
  <c r="P47" i="9"/>
  <c r="P49" i="9"/>
  <c r="P51" i="9"/>
  <c r="P53" i="9"/>
  <c r="P55" i="9"/>
  <c r="P57" i="9"/>
  <c r="X31" i="9"/>
  <c r="W31" i="9"/>
  <c r="V31" i="9"/>
  <c r="P31" i="9"/>
  <c r="U26" i="9"/>
  <c r="U24" i="9"/>
  <c r="U22" i="9"/>
  <c r="U20" i="9"/>
  <c r="U18" i="9"/>
  <c r="P19" i="9"/>
  <c r="P21" i="9"/>
  <c r="P23" i="9"/>
  <c r="P25" i="9"/>
  <c r="X19" i="9"/>
  <c r="X21" i="9"/>
  <c r="X23" i="9"/>
  <c r="X25" i="9"/>
  <c r="W19" i="9"/>
  <c r="W21" i="9"/>
  <c r="W23" i="9"/>
  <c r="W25" i="9"/>
  <c r="Z25" i="9" s="1"/>
  <c r="V19" i="9"/>
  <c r="V21" i="9"/>
  <c r="V23" i="9"/>
  <c r="V25" i="9"/>
  <c r="X17" i="9"/>
  <c r="W17" i="9"/>
  <c r="V17" i="9"/>
  <c r="P17" i="9"/>
  <c r="Z41" i="9" l="1"/>
  <c r="Z39" i="9"/>
  <c r="Z23" i="9"/>
  <c r="Z37" i="9"/>
  <c r="Z21" i="9"/>
  <c r="Z35" i="9"/>
  <c r="Z19" i="9"/>
  <c r="Z33" i="9"/>
  <c r="Z43" i="9"/>
  <c r="Z17" i="9"/>
  <c r="Z55" i="9"/>
  <c r="Z31" i="9"/>
  <c r="Z49" i="9"/>
  <c r="Z53" i="9"/>
  <c r="Z47" i="9"/>
  <c r="Z51" i="9"/>
  <c r="Z45" i="9"/>
  <c r="N191" i="7"/>
  <c r="AA49" i="12"/>
  <c r="X161" i="12"/>
  <c r="X185" i="7"/>
  <c r="AC185" i="7"/>
  <c r="AB185" i="8"/>
  <c r="Y161" i="12"/>
  <c r="AD155" i="12"/>
  <c r="N155" i="12"/>
  <c r="O191" i="7"/>
  <c r="AD185" i="7"/>
  <c r="O185" i="7"/>
  <c r="AB185" i="7"/>
  <c r="Y191" i="6"/>
  <c r="X191" i="6"/>
  <c r="X185" i="6"/>
  <c r="N185" i="6"/>
  <c r="AC185" i="6"/>
  <c r="AD191" i="7"/>
  <c r="N185" i="7"/>
  <c r="AE185" i="6"/>
  <c r="AB155" i="11"/>
  <c r="AD191" i="6"/>
  <c r="AC155" i="12"/>
  <c r="O185" i="6"/>
  <c r="Y185" i="6"/>
  <c r="W191" i="7"/>
  <c r="W161" i="10"/>
  <c r="X155" i="12"/>
  <c r="N191" i="6"/>
  <c r="O191" i="6"/>
  <c r="AB185" i="6"/>
  <c r="AD185" i="6"/>
  <c r="AC191" i="6"/>
  <c r="P191" i="7"/>
  <c r="Y185" i="7"/>
  <c r="AC191" i="7"/>
  <c r="P161" i="10"/>
  <c r="O155" i="12"/>
  <c r="AE184" i="7"/>
  <c r="AE185" i="7" s="1"/>
  <c r="X191" i="7"/>
  <c r="W185" i="8"/>
  <c r="Y155" i="12"/>
  <c r="Y191" i="7"/>
  <c r="V37" i="12"/>
  <c r="P185" i="7"/>
  <c r="P191" i="8"/>
  <c r="W191" i="8"/>
  <c r="W161" i="11"/>
  <c r="W185" i="7"/>
  <c r="Z185" i="7"/>
  <c r="W155" i="11"/>
  <c r="AB155" i="12"/>
  <c r="AC161" i="12"/>
  <c r="V71" i="12"/>
  <c r="V62" i="12"/>
  <c r="V66" i="12"/>
  <c r="V60" i="12"/>
  <c r="V58" i="12"/>
  <c r="V68" i="12"/>
  <c r="V64" i="12"/>
  <c r="V54" i="12"/>
  <c r="V56" i="12"/>
  <c r="AA71" i="12"/>
  <c r="L71" i="12"/>
  <c r="Z155" i="12"/>
  <c r="P155" i="12"/>
  <c r="AA37" i="12"/>
  <c r="N161" i="12"/>
  <c r="O161" i="12"/>
  <c r="L37" i="12"/>
  <c r="V49" i="12"/>
  <c r="L49" i="12"/>
  <c r="P161" i="11"/>
  <c r="W155" i="10"/>
  <c r="L58" i="9"/>
  <c r="V48" i="9"/>
  <c r="V40" i="9"/>
  <c r="V129" i="9"/>
  <c r="V137" i="9"/>
  <c r="V58" i="9"/>
  <c r="V20" i="9"/>
  <c r="V50" i="9"/>
  <c r="V42" i="9"/>
  <c r="V131" i="9"/>
  <c r="AE155" i="12"/>
  <c r="W161" i="12"/>
  <c r="P161" i="12"/>
  <c r="W155" i="12"/>
  <c r="AB155" i="10"/>
  <c r="L64" i="9"/>
  <c r="V54" i="9"/>
  <c r="V22" i="9"/>
  <c r="X7" i="9"/>
  <c r="X9" i="9"/>
  <c r="X11" i="9"/>
  <c r="W7" i="9"/>
  <c r="Z7" i="9" s="1"/>
  <c r="W9" i="9"/>
  <c r="Z9" i="9" s="1"/>
  <c r="W11" i="9"/>
  <c r="Z11" i="9" s="1"/>
  <c r="U12" i="9"/>
  <c r="U10" i="9"/>
  <c r="U8" i="9"/>
  <c r="U6" i="9"/>
  <c r="P7" i="9"/>
  <c r="P9" i="9"/>
  <c r="P11" i="9"/>
  <c r="V7" i="9"/>
  <c r="V8" i="9" s="1"/>
  <c r="V9" i="9"/>
  <c r="V10" i="9" s="1"/>
  <c r="V11" i="9"/>
  <c r="V12" i="9" s="1"/>
  <c r="X5" i="9"/>
  <c r="W5" i="9"/>
  <c r="Z5" i="9" s="1"/>
  <c r="V5" i="9"/>
  <c r="V6" i="9" s="1"/>
  <c r="P5" i="9"/>
  <c r="X190" i="8"/>
  <c r="X191" i="8" s="1"/>
  <c r="N191" i="8"/>
  <c r="X184" i="8"/>
  <c r="X185" i="8" s="1"/>
  <c r="W184" i="8"/>
  <c r="Z184" i="8" s="1"/>
  <c r="Z185" i="8" s="1"/>
  <c r="N185" i="8"/>
  <c r="P184" i="8"/>
  <c r="P185" i="8" s="1"/>
  <c r="X169" i="8"/>
  <c r="W169" i="8"/>
  <c r="Z169" i="8" s="1"/>
  <c r="V169" i="8"/>
  <c r="V170" i="8" s="1"/>
  <c r="U162" i="8"/>
  <c r="U160" i="8"/>
  <c r="U158" i="8"/>
  <c r="U156" i="8"/>
  <c r="U154" i="8"/>
  <c r="U152" i="8"/>
  <c r="U150" i="8"/>
  <c r="U148" i="8"/>
  <c r="U146" i="8"/>
  <c r="U144" i="8"/>
  <c r="U142" i="8"/>
  <c r="U140" i="8"/>
  <c r="X141" i="8"/>
  <c r="X143" i="8"/>
  <c r="X145" i="8"/>
  <c r="X147" i="8"/>
  <c r="X149" i="8"/>
  <c r="X151" i="8"/>
  <c r="X153" i="8"/>
  <c r="X155" i="8"/>
  <c r="X157" i="8"/>
  <c r="X159" i="8"/>
  <c r="X161" i="8"/>
  <c r="W141" i="8"/>
  <c r="W143" i="8"/>
  <c r="W145" i="8"/>
  <c r="W147" i="8"/>
  <c r="W149" i="8"/>
  <c r="W151" i="8"/>
  <c r="W153" i="8"/>
  <c r="W155" i="8"/>
  <c r="W157" i="8"/>
  <c r="W159" i="8"/>
  <c r="W161" i="8"/>
  <c r="P143" i="8"/>
  <c r="P147" i="8"/>
  <c r="P149" i="8"/>
  <c r="P151" i="8"/>
  <c r="P153" i="8"/>
  <c r="P155" i="8"/>
  <c r="P157" i="8"/>
  <c r="P159" i="8"/>
  <c r="P161" i="8"/>
  <c r="X139" i="8"/>
  <c r="W139" i="8"/>
  <c r="P139" i="8"/>
  <c r="V141" i="8"/>
  <c r="V143" i="8"/>
  <c r="V144" i="8" s="1"/>
  <c r="V145" i="8"/>
  <c r="V147" i="8"/>
  <c r="V149" i="8"/>
  <c r="V151" i="8"/>
  <c r="V152" i="8" s="1"/>
  <c r="V153" i="8"/>
  <c r="V155" i="8"/>
  <c r="V157" i="8"/>
  <c r="V159" i="8"/>
  <c r="V160" i="8" s="1"/>
  <c r="V161" i="8"/>
  <c r="V139" i="8"/>
  <c r="U165" i="8"/>
  <c r="AE164" i="8"/>
  <c r="AA165" i="8"/>
  <c r="Y164" i="8"/>
  <c r="W164" i="8"/>
  <c r="Z164" i="8" s="1"/>
  <c r="V164" i="8"/>
  <c r="V165" i="8" s="1"/>
  <c r="P164" i="8"/>
  <c r="X121" i="8"/>
  <c r="X123" i="8"/>
  <c r="X125" i="8"/>
  <c r="X127" i="8"/>
  <c r="X129" i="8"/>
  <c r="X131" i="8"/>
  <c r="W121" i="8"/>
  <c r="Z121" i="8" s="1"/>
  <c r="W123" i="8"/>
  <c r="Z123" i="8" s="1"/>
  <c r="W125" i="8"/>
  <c r="Z125" i="8" s="1"/>
  <c r="W127" i="8"/>
  <c r="Z127" i="8" s="1"/>
  <c r="W129" i="8"/>
  <c r="Z129" i="8" s="1"/>
  <c r="W131" i="8"/>
  <c r="Z131" i="8" s="1"/>
  <c r="U132" i="8"/>
  <c r="U130" i="8"/>
  <c r="U128" i="8"/>
  <c r="U126" i="8"/>
  <c r="U124" i="8"/>
  <c r="U122" i="8"/>
  <c r="U120" i="8"/>
  <c r="V131" i="8"/>
  <c r="V129" i="8"/>
  <c r="V130" i="8" s="1"/>
  <c r="V127" i="8"/>
  <c r="V125" i="8"/>
  <c r="V126" i="8" s="1"/>
  <c r="V123" i="8"/>
  <c r="V121" i="8"/>
  <c r="V122" i="8" s="1"/>
  <c r="P121" i="8"/>
  <c r="P123" i="8"/>
  <c r="P125" i="8"/>
  <c r="P127" i="8"/>
  <c r="P129" i="8"/>
  <c r="P131" i="8"/>
  <c r="X119" i="8"/>
  <c r="W119" i="8"/>
  <c r="Z119" i="8" s="1"/>
  <c r="P119" i="8"/>
  <c r="V119" i="8"/>
  <c r="V120" i="8" s="1"/>
  <c r="U135" i="8"/>
  <c r="AE134" i="8"/>
  <c r="AA135" i="8"/>
  <c r="Y134" i="8"/>
  <c r="W134" i="8"/>
  <c r="Z134" i="8" s="1"/>
  <c r="V134" i="8"/>
  <c r="V135" i="8" s="1"/>
  <c r="P134" i="8"/>
  <c r="P109" i="8"/>
  <c r="P111" i="8"/>
  <c r="X109" i="8"/>
  <c r="X111" i="8"/>
  <c r="W109" i="8"/>
  <c r="Z109" i="8" s="1"/>
  <c r="W111" i="8"/>
  <c r="Z111" i="8" s="1"/>
  <c r="U112" i="8"/>
  <c r="U110" i="8"/>
  <c r="X89" i="8"/>
  <c r="X91" i="8"/>
  <c r="X93" i="8"/>
  <c r="X95" i="8"/>
  <c r="X97" i="8"/>
  <c r="X99" i="8"/>
  <c r="X101" i="8"/>
  <c r="X103" i="8"/>
  <c r="X105" i="8"/>
  <c r="X107" i="8"/>
  <c r="W89" i="8"/>
  <c r="Z89" i="8" s="1"/>
  <c r="W91" i="8"/>
  <c r="Z91" i="8" s="1"/>
  <c r="W93" i="8"/>
  <c r="Z93" i="8" s="1"/>
  <c r="W95" i="8"/>
  <c r="Z95" i="8" s="1"/>
  <c r="W97" i="8"/>
  <c r="Z97" i="8" s="1"/>
  <c r="W99" i="8"/>
  <c r="Z99" i="8" s="1"/>
  <c r="W101" i="8"/>
  <c r="Z101" i="8" s="1"/>
  <c r="W103" i="8"/>
  <c r="Z103" i="8" s="1"/>
  <c r="W105" i="8"/>
  <c r="Z105" i="8" s="1"/>
  <c r="W107" i="8"/>
  <c r="Z107" i="8" s="1"/>
  <c r="U90" i="8"/>
  <c r="U92" i="8"/>
  <c r="U94" i="8"/>
  <c r="U96" i="8"/>
  <c r="U98" i="8"/>
  <c r="U100" i="8"/>
  <c r="U102" i="8"/>
  <c r="U104" i="8"/>
  <c r="U106" i="8"/>
  <c r="U108" i="8"/>
  <c r="P91" i="8"/>
  <c r="P93" i="8"/>
  <c r="P95" i="8"/>
  <c r="P97" i="8"/>
  <c r="P99" i="8"/>
  <c r="P101" i="8"/>
  <c r="P103" i="8"/>
  <c r="P105" i="8"/>
  <c r="P107" i="8"/>
  <c r="X67" i="8"/>
  <c r="X69" i="8"/>
  <c r="X71" i="8"/>
  <c r="X73" i="8"/>
  <c r="X75" i="8"/>
  <c r="X77" i="8"/>
  <c r="X79" i="8"/>
  <c r="X81" i="8"/>
  <c r="X83" i="8"/>
  <c r="X85" i="8"/>
  <c r="X87" i="8"/>
  <c r="W67" i="8"/>
  <c r="Z67" i="8" s="1"/>
  <c r="W69" i="8"/>
  <c r="Z69" i="8" s="1"/>
  <c r="W71" i="8"/>
  <c r="Z71" i="8" s="1"/>
  <c r="W73" i="8"/>
  <c r="Z73" i="8" s="1"/>
  <c r="W75" i="8"/>
  <c r="Z75" i="8" s="1"/>
  <c r="W77" i="8"/>
  <c r="Z77" i="8" s="1"/>
  <c r="W79" i="8"/>
  <c r="Z79" i="8" s="1"/>
  <c r="W81" i="8"/>
  <c r="Z81" i="8" s="1"/>
  <c r="W83" i="8"/>
  <c r="Z83" i="8" s="1"/>
  <c r="W85" i="8"/>
  <c r="Z85" i="8" s="1"/>
  <c r="W87" i="8"/>
  <c r="Z87" i="8" s="1"/>
  <c r="X65" i="8"/>
  <c r="U88" i="8"/>
  <c r="U86" i="8"/>
  <c r="U84" i="8"/>
  <c r="U82" i="8"/>
  <c r="U80" i="8"/>
  <c r="U78" i="8"/>
  <c r="U76" i="8"/>
  <c r="U74" i="8"/>
  <c r="U72" i="8"/>
  <c r="U70" i="8"/>
  <c r="U68" i="8"/>
  <c r="U66" i="8"/>
  <c r="P67" i="8"/>
  <c r="P69" i="8"/>
  <c r="P71" i="8"/>
  <c r="P73" i="8"/>
  <c r="P75" i="8"/>
  <c r="P77" i="8"/>
  <c r="P79" i="8"/>
  <c r="P81" i="8"/>
  <c r="P83" i="8"/>
  <c r="P85" i="8"/>
  <c r="P87" i="8"/>
  <c r="P89" i="8"/>
  <c r="U115" i="8"/>
  <c r="AE114" i="8"/>
  <c r="AA115" i="8"/>
  <c r="Y114" i="8"/>
  <c r="W114" i="8"/>
  <c r="Z114" i="8" s="1"/>
  <c r="V114" i="8"/>
  <c r="P114" i="8"/>
  <c r="U58" i="8"/>
  <c r="U56" i="8"/>
  <c r="U54" i="8"/>
  <c r="P55" i="8"/>
  <c r="P57" i="8"/>
  <c r="X55" i="8"/>
  <c r="X57" i="8"/>
  <c r="W55" i="8"/>
  <c r="W57" i="8"/>
  <c r="X53" i="8"/>
  <c r="W53" i="8"/>
  <c r="P53" i="8"/>
  <c r="V57" i="8"/>
  <c r="V55" i="8"/>
  <c r="V53" i="8"/>
  <c r="U61" i="8"/>
  <c r="AE60" i="8"/>
  <c r="AA61" i="8"/>
  <c r="Y60" i="8"/>
  <c r="W60" i="8"/>
  <c r="Z60" i="8" s="1"/>
  <c r="V60" i="8"/>
  <c r="P60" i="8"/>
  <c r="P43" i="8"/>
  <c r="P45" i="8"/>
  <c r="X43" i="8"/>
  <c r="X45" i="8"/>
  <c r="W43" i="8"/>
  <c r="Z43" i="8" s="1"/>
  <c r="W45" i="8"/>
  <c r="Z45" i="8" s="1"/>
  <c r="U46" i="8"/>
  <c r="U44" i="8"/>
  <c r="U42" i="8"/>
  <c r="X41" i="8"/>
  <c r="W41" i="8"/>
  <c r="Z41" i="8" s="1"/>
  <c r="P41" i="8"/>
  <c r="V45" i="8"/>
  <c r="V43" i="8"/>
  <c r="V41" i="8"/>
  <c r="U49" i="8"/>
  <c r="AE48" i="8"/>
  <c r="AA49" i="8"/>
  <c r="Y48" i="8"/>
  <c r="W48" i="8"/>
  <c r="Z48" i="8" s="1"/>
  <c r="V48" i="8"/>
  <c r="P48" i="8"/>
  <c r="U16" i="8"/>
  <c r="U13" i="8"/>
  <c r="U10" i="8"/>
  <c r="U7" i="8"/>
  <c r="X5" i="8"/>
  <c r="X35" i="8"/>
  <c r="X23" i="8"/>
  <c r="X25" i="8"/>
  <c r="X27" i="8"/>
  <c r="X29" i="8"/>
  <c r="X31" i="8"/>
  <c r="X33" i="8"/>
  <c r="W23" i="8"/>
  <c r="Z23" i="8" s="1"/>
  <c r="W25" i="8"/>
  <c r="Z25" i="8" s="1"/>
  <c r="W27" i="8"/>
  <c r="Z27" i="8" s="1"/>
  <c r="W29" i="8"/>
  <c r="Z29" i="8" s="1"/>
  <c r="W31" i="8"/>
  <c r="Z31" i="8" s="1"/>
  <c r="W33" i="8"/>
  <c r="Z33" i="8" s="1"/>
  <c r="U22" i="8"/>
  <c r="U24" i="8"/>
  <c r="U26" i="8"/>
  <c r="U28" i="8"/>
  <c r="U30" i="8"/>
  <c r="U32" i="8"/>
  <c r="U34" i="8"/>
  <c r="V23" i="8"/>
  <c r="V25" i="8"/>
  <c r="V27" i="8"/>
  <c r="V29" i="8"/>
  <c r="V31" i="8"/>
  <c r="V33" i="8"/>
  <c r="P23" i="8"/>
  <c r="P25" i="8"/>
  <c r="P27" i="8"/>
  <c r="P29" i="8"/>
  <c r="P31" i="8"/>
  <c r="P33" i="8"/>
  <c r="X21" i="8"/>
  <c r="W21" i="8"/>
  <c r="Z21" i="8" s="1"/>
  <c r="V21" i="8"/>
  <c r="P21" i="8"/>
  <c r="U37" i="8"/>
  <c r="AE36" i="8"/>
  <c r="AA37" i="8"/>
  <c r="Y36" i="8"/>
  <c r="W36" i="8"/>
  <c r="Z36" i="8" s="1"/>
  <c r="V36" i="8"/>
  <c r="P36" i="8"/>
  <c r="W35" i="8"/>
  <c r="Z35" i="8" s="1"/>
  <c r="V35" i="8"/>
  <c r="P35" i="8"/>
  <c r="W14" i="8"/>
  <c r="Z14" i="8" s="1"/>
  <c r="W11" i="8"/>
  <c r="W8" i="8"/>
  <c r="W5" i="8"/>
  <c r="V14" i="8"/>
  <c r="V11" i="8"/>
  <c r="V8" i="8"/>
  <c r="V5" i="8"/>
  <c r="P5" i="8"/>
  <c r="U112" i="7"/>
  <c r="X89" i="7"/>
  <c r="X91" i="7"/>
  <c r="X93" i="7"/>
  <c r="X95" i="7"/>
  <c r="X97" i="7"/>
  <c r="X99" i="7"/>
  <c r="X101" i="7"/>
  <c r="X103" i="7"/>
  <c r="X105" i="7"/>
  <c r="X109" i="7"/>
  <c r="X111" i="7"/>
  <c r="W89" i="7"/>
  <c r="W91" i="7"/>
  <c r="W93" i="7"/>
  <c r="W95" i="7"/>
  <c r="W97" i="7"/>
  <c r="W99" i="7"/>
  <c r="W101" i="7"/>
  <c r="W103" i="7"/>
  <c r="W105" i="7"/>
  <c r="W109" i="7"/>
  <c r="W111" i="7"/>
  <c r="Z111" i="7" s="1"/>
  <c r="U104" i="7"/>
  <c r="U102" i="7"/>
  <c r="U100" i="7"/>
  <c r="U98" i="7"/>
  <c r="U96" i="7"/>
  <c r="U94" i="7"/>
  <c r="U92" i="7"/>
  <c r="U90" i="7"/>
  <c r="U110" i="7"/>
  <c r="U108" i="7"/>
  <c r="U106" i="7"/>
  <c r="X69" i="7"/>
  <c r="X71" i="7"/>
  <c r="X73" i="7"/>
  <c r="X75" i="7"/>
  <c r="X77" i="7"/>
  <c r="X79" i="7"/>
  <c r="X81" i="7"/>
  <c r="X83" i="7"/>
  <c r="X85" i="7"/>
  <c r="X87" i="7"/>
  <c r="W67" i="7"/>
  <c r="W69" i="7"/>
  <c r="W71" i="7"/>
  <c r="W73" i="7"/>
  <c r="W75" i="7"/>
  <c r="W77" i="7"/>
  <c r="W79" i="7"/>
  <c r="W81" i="7"/>
  <c r="W83" i="7"/>
  <c r="W85" i="7"/>
  <c r="W87" i="7"/>
  <c r="U88" i="7"/>
  <c r="U86" i="7"/>
  <c r="U84" i="7"/>
  <c r="U82" i="7"/>
  <c r="U80" i="7"/>
  <c r="U78" i="7"/>
  <c r="U76" i="7"/>
  <c r="U74" i="7"/>
  <c r="U72" i="7"/>
  <c r="U70" i="7"/>
  <c r="U68" i="7"/>
  <c r="U66" i="7"/>
  <c r="X65" i="7"/>
  <c r="W65" i="7"/>
  <c r="P111" i="7"/>
  <c r="P89" i="7"/>
  <c r="P91" i="7"/>
  <c r="P93" i="7"/>
  <c r="P95" i="7"/>
  <c r="P97" i="7"/>
  <c r="P99" i="7"/>
  <c r="P101" i="7"/>
  <c r="P103" i="7"/>
  <c r="P105" i="7"/>
  <c r="P107" i="7"/>
  <c r="P109" i="7"/>
  <c r="P67" i="7"/>
  <c r="P69" i="7"/>
  <c r="P71" i="7"/>
  <c r="P73" i="7"/>
  <c r="P75" i="7"/>
  <c r="P77" i="7"/>
  <c r="P79" i="7"/>
  <c r="P81" i="7"/>
  <c r="P83" i="7"/>
  <c r="P85" i="7"/>
  <c r="P87" i="7"/>
  <c r="P65" i="7"/>
  <c r="X55" i="7"/>
  <c r="X56" i="7" s="1"/>
  <c r="X57" i="7"/>
  <c r="X58" i="7" s="1"/>
  <c r="X53" i="7"/>
  <c r="X54" i="7" s="1"/>
  <c r="W57" i="7"/>
  <c r="W55" i="7"/>
  <c r="W53" i="7"/>
  <c r="V57" i="7"/>
  <c r="V55" i="7"/>
  <c r="V53" i="7"/>
  <c r="P55" i="7"/>
  <c r="P57" i="7"/>
  <c r="P53" i="7"/>
  <c r="X121" i="7"/>
  <c r="X123" i="7"/>
  <c r="X125" i="7"/>
  <c r="X127" i="7"/>
  <c r="X129" i="7"/>
  <c r="X131" i="7"/>
  <c r="X119" i="7"/>
  <c r="W121" i="7"/>
  <c r="Z121" i="7" s="1"/>
  <c r="W123" i="7"/>
  <c r="Z123" i="7" s="1"/>
  <c r="W125" i="7"/>
  <c r="Z125" i="7" s="1"/>
  <c r="W127" i="7"/>
  <c r="Z127" i="7" s="1"/>
  <c r="W129" i="7"/>
  <c r="Z129" i="7" s="1"/>
  <c r="W131" i="7"/>
  <c r="Z131" i="7" s="1"/>
  <c r="U132" i="7"/>
  <c r="U130" i="7"/>
  <c r="U128" i="7"/>
  <c r="U126" i="7"/>
  <c r="U124" i="7"/>
  <c r="U122" i="7"/>
  <c r="U120" i="7"/>
  <c r="W119" i="7"/>
  <c r="Z119" i="7" s="1"/>
  <c r="V131" i="7"/>
  <c r="V129" i="7"/>
  <c r="V127" i="7"/>
  <c r="V125" i="7"/>
  <c r="V123" i="7"/>
  <c r="V121" i="7"/>
  <c r="V119" i="7"/>
  <c r="P121" i="7"/>
  <c r="P123" i="7"/>
  <c r="P125" i="7"/>
  <c r="P127" i="7"/>
  <c r="P129" i="7"/>
  <c r="P131" i="7"/>
  <c r="P119" i="7"/>
  <c r="U162" i="7"/>
  <c r="U160" i="7"/>
  <c r="U158" i="7"/>
  <c r="U156" i="7"/>
  <c r="U154" i="7"/>
  <c r="U152" i="7"/>
  <c r="U150" i="7"/>
  <c r="U148" i="7"/>
  <c r="U146" i="7"/>
  <c r="U144" i="7"/>
  <c r="U142" i="7"/>
  <c r="U140" i="7"/>
  <c r="W143" i="7"/>
  <c r="Z143" i="7" s="1"/>
  <c r="W145" i="7"/>
  <c r="Z145" i="7" s="1"/>
  <c r="W147" i="7"/>
  <c r="Z147" i="7" s="1"/>
  <c r="W149" i="7"/>
  <c r="Z149" i="7" s="1"/>
  <c r="W151" i="7"/>
  <c r="Z151" i="7" s="1"/>
  <c r="W153" i="7"/>
  <c r="Z153" i="7" s="1"/>
  <c r="W155" i="7"/>
  <c r="Z155" i="7" s="1"/>
  <c r="W157" i="7"/>
  <c r="Z157" i="7" s="1"/>
  <c r="W159" i="7"/>
  <c r="Z159" i="7" s="1"/>
  <c r="W161" i="7"/>
  <c r="Z161" i="7" s="1"/>
  <c r="W141" i="7"/>
  <c r="Z141" i="7" s="1"/>
  <c r="W139" i="7"/>
  <c r="Z139" i="7" s="1"/>
  <c r="V161" i="7"/>
  <c r="V159" i="7"/>
  <c r="V157" i="7"/>
  <c r="V155" i="7"/>
  <c r="V153" i="7"/>
  <c r="V151" i="7"/>
  <c r="V149" i="7"/>
  <c r="V147" i="7"/>
  <c r="V145" i="7"/>
  <c r="V143" i="7"/>
  <c r="V141" i="7"/>
  <c r="V139" i="7"/>
  <c r="X141" i="7"/>
  <c r="X143" i="7"/>
  <c r="X145" i="7"/>
  <c r="X147" i="7"/>
  <c r="X149" i="7"/>
  <c r="X151" i="7"/>
  <c r="X153" i="7"/>
  <c r="X155" i="7"/>
  <c r="X157" i="7"/>
  <c r="X159" i="7"/>
  <c r="X161" i="7"/>
  <c r="X139" i="7"/>
  <c r="P161" i="7"/>
  <c r="P159" i="7"/>
  <c r="P157" i="7"/>
  <c r="P155" i="7"/>
  <c r="P153" i="7"/>
  <c r="P151" i="7"/>
  <c r="P149" i="7"/>
  <c r="P147" i="7"/>
  <c r="P145" i="7"/>
  <c r="P143" i="7"/>
  <c r="P141" i="7"/>
  <c r="P139" i="7"/>
  <c r="Z139" i="8" l="1"/>
  <c r="Z159" i="8"/>
  <c r="Z157" i="8"/>
  <c r="Z161" i="8"/>
  <c r="Z5" i="8"/>
  <c r="Z155" i="8"/>
  <c r="Z153" i="8"/>
  <c r="Z8" i="8"/>
  <c r="Z11" i="8"/>
  <c r="Z151" i="8"/>
  <c r="Z149" i="8"/>
  <c r="Z53" i="8"/>
  <c r="Z147" i="8"/>
  <c r="Z145" i="8"/>
  <c r="Z57" i="8"/>
  <c r="Z143" i="8"/>
  <c r="Z55" i="8"/>
  <c r="Z141" i="8"/>
  <c r="Z71" i="7"/>
  <c r="Z79" i="7"/>
  <c r="Z69" i="7"/>
  <c r="Z109" i="7"/>
  <c r="Z65" i="7"/>
  <c r="Z105" i="7"/>
  <c r="Z87" i="7"/>
  <c r="Z103" i="7"/>
  <c r="Z85" i="7"/>
  <c r="Z101" i="7"/>
  <c r="Z83" i="7"/>
  <c r="Z99" i="7"/>
  <c r="Z67" i="7"/>
  <c r="Z81" i="7"/>
  <c r="Z97" i="7"/>
  <c r="Z55" i="7"/>
  <c r="Z77" i="7"/>
  <c r="Z93" i="7"/>
  <c r="Z95" i="7"/>
  <c r="Z57" i="7"/>
  <c r="Z75" i="7"/>
  <c r="Z91" i="7"/>
  <c r="Z53" i="7"/>
  <c r="Z73" i="7"/>
  <c r="Z89" i="7"/>
  <c r="V64" i="9"/>
  <c r="V66" i="9"/>
  <c r="V68" i="9"/>
  <c r="L137" i="9"/>
  <c r="V34" i="9"/>
  <c r="L66" i="9"/>
  <c r="V44" i="9"/>
  <c r="V52" i="9"/>
  <c r="V26" i="9"/>
  <c r="V24" i="9"/>
  <c r="V18" i="9"/>
  <c r="L68" i="9"/>
  <c r="V38" i="9"/>
  <c r="V32" i="9"/>
  <c r="V125" i="9"/>
  <c r="V117" i="9"/>
  <c r="V127" i="9"/>
  <c r="V119" i="9"/>
  <c r="V115" i="9"/>
  <c r="V135" i="9"/>
  <c r="V133" i="9"/>
  <c r="V123" i="9"/>
  <c r="V56" i="9"/>
  <c r="V36" i="9"/>
  <c r="V121" i="9"/>
  <c r="V46" i="9"/>
  <c r="V26" i="8"/>
  <c r="V49" i="8"/>
  <c r="V115" i="8"/>
  <c r="V124" i="8"/>
  <c r="V132" i="8"/>
  <c r="V158" i="8"/>
  <c r="V150" i="8"/>
  <c r="V142" i="8"/>
  <c r="V37" i="8"/>
  <c r="L58" i="8"/>
  <c r="L115" i="8"/>
  <c r="L165" i="8"/>
  <c r="V140" i="8"/>
  <c r="V156" i="8"/>
  <c r="V148" i="8"/>
  <c r="V22" i="8"/>
  <c r="V34" i="8"/>
  <c r="V46" i="8"/>
  <c r="V128" i="8"/>
  <c r="V162" i="8"/>
  <c r="V154" i="8"/>
  <c r="V146" i="8"/>
  <c r="L37" i="8"/>
  <c r="V61" i="8"/>
  <c r="V54" i="8"/>
  <c r="V42" i="8"/>
  <c r="L61" i="8"/>
  <c r="L54" i="8"/>
  <c r="V56" i="8"/>
  <c r="L135" i="8"/>
  <c r="L49" i="8"/>
  <c r="V44" i="8"/>
  <c r="L56" i="8"/>
  <c r="V58" i="8"/>
  <c r="V32" i="8"/>
  <c r="V24" i="8"/>
  <c r="V30" i="8"/>
  <c r="V28" i="8"/>
  <c r="U165" i="7"/>
  <c r="AE164" i="7"/>
  <c r="Y164" i="7"/>
  <c r="W164" i="7"/>
  <c r="Z164" i="7" s="1"/>
  <c r="V164" i="7"/>
  <c r="P164" i="7"/>
  <c r="AE163" i="7"/>
  <c r="W163" i="7"/>
  <c r="Z163" i="7" s="1"/>
  <c r="V163" i="7"/>
  <c r="V150" i="7" s="1"/>
  <c r="P163" i="7"/>
  <c r="U135" i="7"/>
  <c r="AE134" i="7"/>
  <c r="Y134" i="7"/>
  <c r="W134" i="7"/>
  <c r="Z134" i="7" s="1"/>
  <c r="V134" i="7"/>
  <c r="P134" i="7"/>
  <c r="AE133" i="7"/>
  <c r="W133" i="7"/>
  <c r="Z133" i="7" s="1"/>
  <c r="V133" i="7"/>
  <c r="V120" i="7" s="1"/>
  <c r="P133" i="7"/>
  <c r="U115" i="7"/>
  <c r="AE114" i="7"/>
  <c r="Y114" i="7"/>
  <c r="W114" i="7"/>
  <c r="Z114" i="7" s="1"/>
  <c r="V114" i="7"/>
  <c r="P114" i="7"/>
  <c r="AE113" i="7"/>
  <c r="W113" i="7"/>
  <c r="Z113" i="7" s="1"/>
  <c r="V113" i="7"/>
  <c r="P113" i="7"/>
  <c r="U61" i="7"/>
  <c r="AE60" i="7"/>
  <c r="Y60" i="7"/>
  <c r="W60" i="7"/>
  <c r="Z60" i="7" s="1"/>
  <c r="V60" i="7"/>
  <c r="P60" i="7"/>
  <c r="AE59" i="7"/>
  <c r="W59" i="7"/>
  <c r="Z59" i="7" s="1"/>
  <c r="V59" i="7"/>
  <c r="V58" i="7" s="1"/>
  <c r="P59" i="7"/>
  <c r="W45" i="7"/>
  <c r="Z45" i="7" s="1"/>
  <c r="W43" i="7"/>
  <c r="Z43" i="7" s="1"/>
  <c r="W41" i="7"/>
  <c r="Z41" i="7" s="1"/>
  <c r="U46" i="7"/>
  <c r="U44" i="7"/>
  <c r="U42" i="7"/>
  <c r="V45" i="7"/>
  <c r="V43" i="7"/>
  <c r="V41" i="7"/>
  <c r="P45" i="7"/>
  <c r="P43" i="7"/>
  <c r="P41" i="7"/>
  <c r="U22" i="7"/>
  <c r="U24" i="7"/>
  <c r="U26" i="7"/>
  <c r="U28" i="7"/>
  <c r="U30" i="7"/>
  <c r="U32" i="7" s="1"/>
  <c r="U34" i="7"/>
  <c r="W33" i="7"/>
  <c r="Z33" i="7" s="1"/>
  <c r="W31" i="7"/>
  <c r="Z31" i="7" s="1"/>
  <c r="W29" i="7"/>
  <c r="Z29" i="7" s="1"/>
  <c r="W27" i="7"/>
  <c r="Z27" i="7" s="1"/>
  <c r="W25" i="7"/>
  <c r="Z25" i="7" s="1"/>
  <c r="W23" i="7"/>
  <c r="Z23" i="7" s="1"/>
  <c r="W21" i="7"/>
  <c r="Z21" i="7" s="1"/>
  <c r="V33" i="7"/>
  <c r="V31" i="7"/>
  <c r="V29" i="7"/>
  <c r="V27" i="7"/>
  <c r="V25" i="7"/>
  <c r="V23" i="7"/>
  <c r="V21" i="7"/>
  <c r="P33" i="7"/>
  <c r="P31" i="7"/>
  <c r="P29" i="7"/>
  <c r="P27" i="7"/>
  <c r="P25" i="7"/>
  <c r="P23" i="7"/>
  <c r="P21" i="7"/>
  <c r="U49" i="7"/>
  <c r="AE48" i="7"/>
  <c r="Y48" i="7"/>
  <c r="W48" i="7"/>
  <c r="Z48" i="7" s="1"/>
  <c r="V48" i="7"/>
  <c r="P48" i="7"/>
  <c r="AE47" i="7"/>
  <c r="W47" i="7"/>
  <c r="Z47" i="7" s="1"/>
  <c r="V47" i="7"/>
  <c r="P47" i="7"/>
  <c r="W35" i="7"/>
  <c r="Z35" i="7" s="1"/>
  <c r="V35" i="7"/>
  <c r="P35" i="7"/>
  <c r="U37" i="7"/>
  <c r="AE36" i="7"/>
  <c r="Y36" i="7"/>
  <c r="W36" i="7"/>
  <c r="Z36" i="7" s="1"/>
  <c r="V36" i="7"/>
  <c r="P36" i="7"/>
  <c r="AE35" i="7"/>
  <c r="W169" i="6"/>
  <c r="Z169" i="6" s="1"/>
  <c r="U162" i="6"/>
  <c r="U160" i="6"/>
  <c r="U158" i="6"/>
  <c r="U156" i="6"/>
  <c r="U154" i="6"/>
  <c r="U152" i="6"/>
  <c r="U150" i="6"/>
  <c r="U148" i="6"/>
  <c r="U146" i="6"/>
  <c r="U144" i="6"/>
  <c r="U142" i="6"/>
  <c r="U140" i="6"/>
  <c r="W161" i="6"/>
  <c r="Z161" i="6" s="1"/>
  <c r="W159" i="6"/>
  <c r="Z159" i="6" s="1"/>
  <c r="W157" i="6"/>
  <c r="Z157" i="6" s="1"/>
  <c r="W155" i="6"/>
  <c r="Z155" i="6" s="1"/>
  <c r="W153" i="6"/>
  <c r="Z153" i="6" s="1"/>
  <c r="W151" i="6"/>
  <c r="Z151" i="6" s="1"/>
  <c r="W149" i="6"/>
  <c r="Z149" i="6" s="1"/>
  <c r="W147" i="6"/>
  <c r="Z147" i="6" s="1"/>
  <c r="W145" i="6"/>
  <c r="Z145" i="6" s="1"/>
  <c r="W143" i="6"/>
  <c r="Z143" i="6" s="1"/>
  <c r="W141" i="6"/>
  <c r="Z141" i="6" s="1"/>
  <c r="W139" i="6"/>
  <c r="P161" i="6"/>
  <c r="P159" i="6"/>
  <c r="P157" i="6"/>
  <c r="P155" i="6"/>
  <c r="P153" i="6"/>
  <c r="P151" i="6"/>
  <c r="P149" i="6"/>
  <c r="P147" i="6"/>
  <c r="P145" i="6"/>
  <c r="P143" i="6"/>
  <c r="P141" i="6"/>
  <c r="P139" i="6"/>
  <c r="V161" i="6"/>
  <c r="V159" i="6"/>
  <c r="V157" i="6"/>
  <c r="V155" i="6"/>
  <c r="V153" i="6"/>
  <c r="V151" i="6"/>
  <c r="V149" i="6"/>
  <c r="V147" i="6"/>
  <c r="V145" i="6"/>
  <c r="V143" i="6"/>
  <c r="V141" i="6"/>
  <c r="V139" i="6"/>
  <c r="U165" i="6"/>
  <c r="AE164" i="6"/>
  <c r="Y164" i="6"/>
  <c r="W164" i="6"/>
  <c r="Z164" i="6" s="1"/>
  <c r="V164" i="6"/>
  <c r="P164" i="6"/>
  <c r="AE163" i="6"/>
  <c r="Y163" i="6"/>
  <c r="Y140" i="6" s="1"/>
  <c r="W163" i="6"/>
  <c r="Z163" i="6" s="1"/>
  <c r="V163" i="6"/>
  <c r="P163" i="6"/>
  <c r="W131" i="6"/>
  <c r="Z131" i="6" s="1"/>
  <c r="W129" i="6"/>
  <c r="Z129" i="6" s="1"/>
  <c r="W127" i="6"/>
  <c r="Z127" i="6" s="1"/>
  <c r="W125" i="6"/>
  <c r="Z125" i="6" s="1"/>
  <c r="W123" i="6"/>
  <c r="Z123" i="6" s="1"/>
  <c r="W121" i="6"/>
  <c r="Z121" i="6" s="1"/>
  <c r="W119" i="6"/>
  <c r="Z119" i="6" s="1"/>
  <c r="U120" i="6"/>
  <c r="U122" i="6"/>
  <c r="U124" i="6"/>
  <c r="U126" i="6"/>
  <c r="U128" i="6"/>
  <c r="U130" i="6"/>
  <c r="U132" i="6"/>
  <c r="V131" i="6"/>
  <c r="V129" i="6"/>
  <c r="V127" i="6"/>
  <c r="V125" i="6"/>
  <c r="V123" i="6"/>
  <c r="V121" i="6"/>
  <c r="V119" i="6"/>
  <c r="P119" i="6"/>
  <c r="U135" i="6"/>
  <c r="AE134" i="6"/>
  <c r="Y134" i="6"/>
  <c r="W134" i="6"/>
  <c r="Z134" i="6" s="1"/>
  <c r="V134" i="6"/>
  <c r="AE133" i="6"/>
  <c r="Y133" i="6"/>
  <c r="W133" i="6"/>
  <c r="Z133" i="6" s="1"/>
  <c r="V133" i="6"/>
  <c r="W111" i="6"/>
  <c r="Z111" i="6" s="1"/>
  <c r="W109" i="6"/>
  <c r="Z109" i="6" s="1"/>
  <c r="W107" i="6"/>
  <c r="Z107" i="6" s="1"/>
  <c r="W105" i="6"/>
  <c r="Z105" i="6" s="1"/>
  <c r="W103" i="6"/>
  <c r="Z103" i="6" s="1"/>
  <c r="W101" i="6"/>
  <c r="Z101" i="6" s="1"/>
  <c r="W99" i="6"/>
  <c r="Z99" i="6" s="1"/>
  <c r="W97" i="6"/>
  <c r="Z97" i="6" s="1"/>
  <c r="W95" i="6"/>
  <c r="Z95" i="6" s="1"/>
  <c r="W93" i="6"/>
  <c r="Z93" i="6" s="1"/>
  <c r="W91" i="6"/>
  <c r="Z91" i="6" s="1"/>
  <c r="W89" i="6"/>
  <c r="Z89" i="6" s="1"/>
  <c r="W87" i="6"/>
  <c r="Z87" i="6" s="1"/>
  <c r="P77" i="6"/>
  <c r="P73" i="6"/>
  <c r="P71" i="6"/>
  <c r="P69" i="6"/>
  <c r="P67" i="6"/>
  <c r="P65" i="6"/>
  <c r="W85" i="6"/>
  <c r="Z85" i="6" s="1"/>
  <c r="W83" i="6"/>
  <c r="Z83" i="6" s="1"/>
  <c r="W81" i="6"/>
  <c r="Z81" i="6" s="1"/>
  <c r="W79" i="6"/>
  <c r="Z79" i="6" s="1"/>
  <c r="W77" i="6"/>
  <c r="Z77" i="6" s="1"/>
  <c r="W75" i="6"/>
  <c r="Z75" i="6" s="1"/>
  <c r="W73" i="6"/>
  <c r="Z73" i="6" s="1"/>
  <c r="W71" i="6"/>
  <c r="Z71" i="6" s="1"/>
  <c r="W69" i="6"/>
  <c r="Z69" i="6" s="1"/>
  <c r="W67" i="6"/>
  <c r="Z67" i="6" s="1"/>
  <c r="W65" i="6"/>
  <c r="Z65" i="6" s="1"/>
  <c r="U78" i="6"/>
  <c r="U76" i="6"/>
  <c r="U74" i="6"/>
  <c r="U72" i="6"/>
  <c r="U70" i="6"/>
  <c r="U68" i="6"/>
  <c r="U66" i="6"/>
  <c r="U96" i="6"/>
  <c r="U94" i="6"/>
  <c r="U92" i="6"/>
  <c r="U90" i="6"/>
  <c r="U88" i="6"/>
  <c r="U86" i="6"/>
  <c r="U84" i="6"/>
  <c r="U82" i="6"/>
  <c r="U80" i="6"/>
  <c r="P95" i="6"/>
  <c r="P93" i="6"/>
  <c r="P91" i="6"/>
  <c r="P89" i="6"/>
  <c r="P87" i="6"/>
  <c r="P85" i="6"/>
  <c r="P83" i="6"/>
  <c r="P81" i="6"/>
  <c r="P79" i="6"/>
  <c r="U98" i="6"/>
  <c r="U100" i="6"/>
  <c r="U102" i="6"/>
  <c r="U104" i="6"/>
  <c r="U106" i="6"/>
  <c r="U108" i="6"/>
  <c r="U110" i="6"/>
  <c r="U112" i="6"/>
  <c r="P97" i="6"/>
  <c r="P99" i="6"/>
  <c r="P101" i="6"/>
  <c r="P103" i="6"/>
  <c r="P105" i="6"/>
  <c r="P107" i="6"/>
  <c r="P109" i="6"/>
  <c r="P111" i="6"/>
  <c r="U115" i="6"/>
  <c r="AE114" i="6"/>
  <c r="AA114" i="6"/>
  <c r="Y114" i="6"/>
  <c r="W114" i="6"/>
  <c r="Z114" i="6" s="1"/>
  <c r="V114" i="6"/>
  <c r="P114" i="6"/>
  <c r="AE113" i="6"/>
  <c r="AA113" i="6"/>
  <c r="Y113" i="6"/>
  <c r="W113" i="6"/>
  <c r="Z113" i="6" s="1"/>
  <c r="V113" i="6"/>
  <c r="P113" i="6"/>
  <c r="W33" i="6"/>
  <c r="Z33" i="6" s="1"/>
  <c r="W31" i="6"/>
  <c r="Z31" i="6" s="1"/>
  <c r="W29" i="6"/>
  <c r="Z29" i="6" s="1"/>
  <c r="W27" i="6"/>
  <c r="Z27" i="6" s="1"/>
  <c r="W25" i="6"/>
  <c r="Z25" i="6" s="1"/>
  <c r="W23" i="6"/>
  <c r="Z23" i="6" s="1"/>
  <c r="W21" i="6"/>
  <c r="Z21" i="6" s="1"/>
  <c r="U34" i="6"/>
  <c r="U32" i="6"/>
  <c r="U30" i="6"/>
  <c r="U28" i="6"/>
  <c r="U26" i="6"/>
  <c r="U24" i="6"/>
  <c r="U22" i="6"/>
  <c r="V33" i="6"/>
  <c r="V31" i="6"/>
  <c r="V29" i="6"/>
  <c r="V27" i="6"/>
  <c r="V25" i="6"/>
  <c r="V23" i="6"/>
  <c r="V21" i="6"/>
  <c r="P33" i="6"/>
  <c r="P31" i="6"/>
  <c r="P29" i="6"/>
  <c r="P27" i="6"/>
  <c r="P25" i="6"/>
  <c r="P23" i="6"/>
  <c r="P21" i="6"/>
  <c r="U37" i="6"/>
  <c r="AE36" i="6"/>
  <c r="Y36" i="6"/>
  <c r="W36" i="6"/>
  <c r="Z36" i="6" s="1"/>
  <c r="V36" i="6"/>
  <c r="P36" i="6"/>
  <c r="AE35" i="6"/>
  <c r="Y35" i="6"/>
  <c r="W35" i="6"/>
  <c r="Z35" i="6" s="1"/>
  <c r="V35" i="6"/>
  <c r="P35" i="6"/>
  <c r="W45" i="6"/>
  <c r="Z45" i="6" s="1"/>
  <c r="W43" i="6"/>
  <c r="Z43" i="6" s="1"/>
  <c r="W41" i="6"/>
  <c r="Z41" i="6" s="1"/>
  <c r="U46" i="6"/>
  <c r="U44" i="6"/>
  <c r="U42" i="6"/>
  <c r="V45" i="6"/>
  <c r="V43" i="6"/>
  <c r="V41" i="6"/>
  <c r="P41" i="6"/>
  <c r="U49" i="6"/>
  <c r="AE48" i="6"/>
  <c r="Y48" i="6"/>
  <c r="W48" i="6"/>
  <c r="Z48" i="6" s="1"/>
  <c r="V48" i="6"/>
  <c r="AE47" i="6"/>
  <c r="Y47" i="6"/>
  <c r="W47" i="6"/>
  <c r="Z47" i="6" s="1"/>
  <c r="V47" i="6"/>
  <c r="W53" i="6"/>
  <c r="Z53" i="6" s="1"/>
  <c r="W55" i="6"/>
  <c r="Z55" i="6" s="1"/>
  <c r="W57" i="6"/>
  <c r="Z57" i="6" s="1"/>
  <c r="P57" i="6"/>
  <c r="P55" i="6"/>
  <c r="P53" i="6"/>
  <c r="U56" i="6"/>
  <c r="U54" i="6"/>
  <c r="V57" i="6"/>
  <c r="V55" i="6"/>
  <c r="V53" i="6"/>
  <c r="U176" i="6"/>
  <c r="U174" i="6"/>
  <c r="U172" i="6"/>
  <c r="U170" i="6"/>
  <c r="W186" i="6"/>
  <c r="Z186" i="6" s="1"/>
  <c r="W184" i="6"/>
  <c r="Z184" i="6" s="1"/>
  <c r="W192" i="6"/>
  <c r="Z192" i="6" s="1"/>
  <c r="U191" i="6"/>
  <c r="P192" i="6"/>
  <c r="P186" i="6"/>
  <c r="P184" i="6"/>
  <c r="V46" i="7" l="1"/>
  <c r="AA84" i="6"/>
  <c r="AA86" i="6"/>
  <c r="AA88" i="6"/>
  <c r="AA82" i="6"/>
  <c r="AA66" i="6"/>
  <c r="AA92" i="6"/>
  <c r="AA80" i="6"/>
  <c r="AA78" i="6"/>
  <c r="AA70" i="6"/>
  <c r="AA76" i="6"/>
  <c r="AA72" i="6"/>
  <c r="AA68" i="6"/>
  <c r="AA74" i="6"/>
  <c r="AA90" i="6"/>
  <c r="Z139" i="6"/>
  <c r="Z140" i="6" s="1"/>
  <c r="W140" i="6"/>
  <c r="V165" i="6"/>
  <c r="W54" i="7"/>
  <c r="Z54" i="7"/>
  <c r="W58" i="7"/>
  <c r="Z58" i="7"/>
  <c r="W56" i="7"/>
  <c r="Z56" i="7"/>
  <c r="V49" i="6"/>
  <c r="AA115" i="7"/>
  <c r="P185" i="6"/>
  <c r="V130" i="6"/>
  <c r="V124" i="6"/>
  <c r="V42" i="6"/>
  <c r="V22" i="6"/>
  <c r="V154" i="6"/>
  <c r="V115" i="7"/>
  <c r="V120" i="6"/>
  <c r="V128" i="6"/>
  <c r="V140" i="6"/>
  <c r="V148" i="6"/>
  <c r="V156" i="6"/>
  <c r="V54" i="7"/>
  <c r="V126" i="7"/>
  <c r="L49" i="6"/>
  <c r="V132" i="6"/>
  <c r="V56" i="7"/>
  <c r="V37" i="6"/>
  <c r="L37" i="6"/>
  <c r="L135" i="6"/>
  <c r="V126" i="6"/>
  <c r="V30" i="6"/>
  <c r="AA49" i="7"/>
  <c r="V34" i="6"/>
  <c r="AA165" i="6"/>
  <c r="V150" i="6"/>
  <c r="V146" i="6"/>
  <c r="V162" i="6"/>
  <c r="V44" i="6"/>
  <c r="V28" i="6"/>
  <c r="V135" i="6"/>
  <c r="AA135" i="6"/>
  <c r="V122" i="6"/>
  <c r="V144" i="6"/>
  <c r="V152" i="6"/>
  <c r="V160" i="6"/>
  <c r="AA135" i="7"/>
  <c r="AA165" i="7"/>
  <c r="AA37" i="6"/>
  <c r="V26" i="6"/>
  <c r="V32" i="6"/>
  <c r="L165" i="6"/>
  <c r="V142" i="6"/>
  <c r="V158" i="6"/>
  <c r="Z185" i="6"/>
  <c r="AA49" i="6"/>
  <c r="V46" i="6"/>
  <c r="V24" i="6"/>
  <c r="V135" i="7"/>
  <c r="V122" i="7"/>
  <c r="V128" i="7"/>
  <c r="V130" i="7"/>
  <c r="V124" i="7"/>
  <c r="V132" i="7"/>
  <c r="L165" i="7"/>
  <c r="V165" i="7"/>
  <c r="V154" i="7"/>
  <c r="V140" i="7"/>
  <c r="V158" i="7"/>
  <c r="V144" i="7"/>
  <c r="V162" i="7"/>
  <c r="V148" i="7"/>
  <c r="V152" i="7"/>
  <c r="V156" i="7"/>
  <c r="V142" i="7"/>
  <c r="V160" i="7"/>
  <c r="V146" i="7"/>
  <c r="L49" i="7"/>
  <c r="V49" i="7"/>
  <c r="V22" i="7"/>
  <c r="V30" i="7"/>
  <c r="AA61" i="7"/>
  <c r="V115" i="6"/>
  <c r="AA115" i="6"/>
  <c r="L115" i="6"/>
  <c r="AA37" i="7"/>
  <c r="V24" i="7"/>
  <c r="V32" i="7"/>
  <c r="V26" i="7"/>
  <c r="V34" i="7"/>
  <c r="V44" i="7"/>
  <c r="L61" i="7"/>
  <c r="V61" i="7"/>
  <c r="V28" i="7"/>
  <c r="V42" i="7"/>
  <c r="V37" i="7"/>
  <c r="L115" i="7"/>
  <c r="L135" i="7"/>
  <c r="W191" i="6"/>
  <c r="W185" i="6"/>
  <c r="L37" i="7"/>
  <c r="M191" i="6"/>
  <c r="P191" i="6" s="1"/>
  <c r="W160" i="12"/>
  <c r="Z160" i="12" s="1"/>
  <c r="Z161" i="12" s="1"/>
  <c r="P160" i="12"/>
  <c r="W160" i="11"/>
  <c r="Z160" i="11" s="1"/>
  <c r="Z161" i="11" s="1"/>
  <c r="P160" i="11"/>
  <c r="W160" i="10"/>
  <c r="Z160" i="10" s="1"/>
  <c r="Z161" i="10" s="1"/>
  <c r="P160" i="10"/>
  <c r="W190" i="8"/>
  <c r="Z190" i="8" s="1"/>
  <c r="Z191" i="8" s="1"/>
  <c r="P190" i="8"/>
  <c r="W190" i="7"/>
  <c r="Z190" i="7" s="1"/>
  <c r="Z191" i="7" s="1"/>
  <c r="P190" i="7"/>
  <c r="W14" i="7"/>
  <c r="Z14" i="7" s="1"/>
  <c r="W11" i="7"/>
  <c r="W8" i="7"/>
  <c r="W5" i="7"/>
  <c r="U7" i="7"/>
  <c r="U10" i="7"/>
  <c r="U13" i="7"/>
  <c r="U16" i="7"/>
  <c r="V14" i="7"/>
  <c r="V11" i="7"/>
  <c r="V8" i="7"/>
  <c r="V5" i="7"/>
  <c r="P5" i="7"/>
  <c r="P8" i="7"/>
  <c r="P11" i="7"/>
  <c r="P14" i="7"/>
  <c r="P8" i="12"/>
  <c r="P5" i="12"/>
  <c r="AE15" i="12"/>
  <c r="AA16" i="12"/>
  <c r="Y15" i="12"/>
  <c r="W15" i="12"/>
  <c r="Z15" i="12" s="1"/>
  <c r="V15" i="12"/>
  <c r="V16" i="12" s="1"/>
  <c r="P15" i="12"/>
  <c r="L16" i="12"/>
  <c r="AE15" i="11"/>
  <c r="AA16" i="11"/>
  <c r="Y15" i="11"/>
  <c r="W15" i="11"/>
  <c r="Z15" i="11" s="1"/>
  <c r="V15" i="11"/>
  <c r="V16" i="11" s="1"/>
  <c r="P15" i="11"/>
  <c r="AE15" i="10"/>
  <c r="Y15" i="10"/>
  <c r="W15" i="10"/>
  <c r="Z15" i="10" s="1"/>
  <c r="V15" i="10"/>
  <c r="P15" i="10"/>
  <c r="AE15" i="8"/>
  <c r="AA16" i="8"/>
  <c r="Y15" i="8"/>
  <c r="W15" i="8"/>
  <c r="Z15" i="8" s="1"/>
  <c r="V15" i="8"/>
  <c r="V16" i="8" s="1"/>
  <c r="AE15" i="7"/>
  <c r="AA16" i="7"/>
  <c r="Y15" i="7"/>
  <c r="W15" i="7"/>
  <c r="Z15" i="7" s="1"/>
  <c r="V15" i="7"/>
  <c r="P15" i="7"/>
  <c r="AE12" i="12"/>
  <c r="Y12" i="12"/>
  <c r="W12" i="12"/>
  <c r="Z12" i="12" s="1"/>
  <c r="V12" i="12"/>
  <c r="V13" i="12" s="1"/>
  <c r="P12" i="12"/>
  <c r="AE12" i="11"/>
  <c r="Y12" i="11"/>
  <c r="W12" i="11"/>
  <c r="Z12" i="11" s="1"/>
  <c r="V12" i="11"/>
  <c r="V13" i="11" s="1"/>
  <c r="P12" i="11"/>
  <c r="AE12" i="10"/>
  <c r="Y12" i="10"/>
  <c r="W12" i="10"/>
  <c r="Z12" i="10" s="1"/>
  <c r="V12" i="10"/>
  <c r="P12" i="10"/>
  <c r="AE12" i="8"/>
  <c r="Y12" i="8"/>
  <c r="W12" i="8"/>
  <c r="V12" i="8"/>
  <c r="V13" i="8" s="1"/>
  <c r="AE12" i="7"/>
  <c r="Y12" i="7"/>
  <c r="W12" i="7"/>
  <c r="Z12" i="7" s="1"/>
  <c r="V12" i="7"/>
  <c r="P12" i="7"/>
  <c r="AE9" i="12"/>
  <c r="Y9" i="12"/>
  <c r="W9" i="12"/>
  <c r="Z9" i="12" s="1"/>
  <c r="V9" i="12"/>
  <c r="V10" i="12" s="1"/>
  <c r="P9" i="12"/>
  <c r="AE9" i="11"/>
  <c r="Y9" i="11"/>
  <c r="W9" i="11"/>
  <c r="Z9" i="11" s="1"/>
  <c r="V9" i="11"/>
  <c r="P9" i="11"/>
  <c r="AE9" i="10"/>
  <c r="Y9" i="10"/>
  <c r="W9" i="10"/>
  <c r="Z9" i="10" s="1"/>
  <c r="V9" i="10"/>
  <c r="P9" i="10"/>
  <c r="AE9" i="8"/>
  <c r="Y9" i="8"/>
  <c r="W9" i="8"/>
  <c r="V9" i="8"/>
  <c r="V10" i="8" s="1"/>
  <c r="AE9" i="7"/>
  <c r="Y9" i="7"/>
  <c r="W9" i="7"/>
  <c r="Z9" i="7" s="1"/>
  <c r="V9" i="7"/>
  <c r="P9" i="7"/>
  <c r="AE6" i="12"/>
  <c r="Y6" i="12"/>
  <c r="W6" i="12"/>
  <c r="Z6" i="12" s="1"/>
  <c r="V6" i="12"/>
  <c r="V7" i="12" s="1"/>
  <c r="P6" i="12"/>
  <c r="AE6" i="11"/>
  <c r="Y6" i="11"/>
  <c r="W6" i="11"/>
  <c r="Z6" i="11" s="1"/>
  <c r="V6" i="11"/>
  <c r="P6" i="11"/>
  <c r="AE6" i="10"/>
  <c r="Y6" i="10"/>
  <c r="W6" i="10"/>
  <c r="Z6" i="10" s="1"/>
  <c r="V6" i="10"/>
  <c r="P6" i="10"/>
  <c r="AE6" i="8"/>
  <c r="Y6" i="8"/>
  <c r="W6" i="8"/>
  <c r="V6" i="8"/>
  <c r="V7" i="8" s="1"/>
  <c r="Y6" i="7"/>
  <c r="W6" i="7"/>
  <c r="Z6" i="7" s="1"/>
  <c r="V6" i="7"/>
  <c r="AE15" i="6"/>
  <c r="AE14" i="6"/>
  <c r="Y15" i="6"/>
  <c r="Y14" i="6"/>
  <c r="AE12" i="6"/>
  <c r="AE11" i="6"/>
  <c r="Y12" i="6"/>
  <c r="Y11" i="6"/>
  <c r="AE9" i="6"/>
  <c r="AE8" i="6"/>
  <c r="Y9" i="6"/>
  <c r="Y8" i="6"/>
  <c r="AE6" i="6"/>
  <c r="AE5" i="6"/>
  <c r="Y6" i="6"/>
  <c r="Y5" i="6"/>
  <c r="W15" i="6"/>
  <c r="Z15" i="6" s="1"/>
  <c r="W14" i="6"/>
  <c r="Z14" i="6" s="1"/>
  <c r="W12" i="6"/>
  <c r="Z12" i="6" s="1"/>
  <c r="W11" i="6"/>
  <c r="Z11" i="6" s="1"/>
  <c r="W9" i="6"/>
  <c r="Z9" i="6" s="1"/>
  <c r="W8" i="6"/>
  <c r="Z8" i="6" s="1"/>
  <c r="W6" i="6"/>
  <c r="Z6" i="6" s="1"/>
  <c r="W5" i="6"/>
  <c r="Z5" i="6" s="1"/>
  <c r="U10" i="6"/>
  <c r="U13" i="6"/>
  <c r="U16" i="6"/>
  <c r="V15" i="6"/>
  <c r="V14" i="6"/>
  <c r="V12" i="6"/>
  <c r="V11" i="6"/>
  <c r="V9" i="6"/>
  <c r="V8" i="6"/>
  <c r="P15" i="6"/>
  <c r="P14" i="6"/>
  <c r="P12" i="6"/>
  <c r="P11" i="6"/>
  <c r="P9" i="6"/>
  <c r="P8" i="6"/>
  <c r="P6" i="6"/>
  <c r="P5" i="6"/>
  <c r="U7" i="6"/>
  <c r="V6" i="6"/>
  <c r="V5" i="6"/>
  <c r="Z12" i="8" l="1"/>
  <c r="Z9" i="8"/>
  <c r="Z6" i="8"/>
  <c r="Z11" i="7"/>
  <c r="Z5" i="7"/>
  <c r="Z8" i="7"/>
  <c r="V10" i="6"/>
  <c r="V16" i="6"/>
  <c r="AB161" i="11"/>
  <c r="AE160" i="11"/>
  <c r="AE161" i="11" s="1"/>
  <c r="AE190" i="8"/>
  <c r="AE191" i="8" s="1"/>
  <c r="AB191" i="8"/>
  <c r="V7" i="6"/>
  <c r="AB191" i="7"/>
  <c r="AE190" i="7"/>
  <c r="AE191" i="7" s="1"/>
  <c r="AB161" i="12"/>
  <c r="AE160" i="12"/>
  <c r="AE161" i="12" s="1"/>
  <c r="AE160" i="10"/>
  <c r="AE161" i="10" s="1"/>
  <c r="AB161" i="10"/>
  <c r="L16" i="8"/>
  <c r="V16" i="7"/>
  <c r="V7" i="7"/>
  <c r="V10" i="7"/>
  <c r="L16" i="7"/>
  <c r="V13" i="7"/>
  <c r="AA16" i="6"/>
  <c r="V13" i="6"/>
  <c r="AE60" i="6" l="1"/>
  <c r="U61" i="6"/>
  <c r="Y60" i="6"/>
  <c r="W60" i="6"/>
  <c r="Z60" i="6" s="1"/>
  <c r="P60" i="6"/>
  <c r="V60" i="6"/>
  <c r="AE59" i="6"/>
  <c r="Y59" i="6"/>
  <c r="W59" i="6"/>
  <c r="Z59" i="6" s="1"/>
  <c r="V59" i="6"/>
  <c r="P59" i="6"/>
  <c r="V175" i="6"/>
  <c r="V176" i="6" s="1"/>
  <c r="V173" i="6"/>
  <c r="V174" i="6" s="1"/>
  <c r="V171" i="6"/>
  <c r="V172" i="6" s="1"/>
  <c r="V169" i="6"/>
  <c r="V170" i="6" s="1"/>
  <c r="W190" i="6"/>
  <c r="Z190" i="6" s="1"/>
  <c r="Z191" i="6" s="1"/>
  <c r="P190" i="6"/>
  <c r="V8" i="11"/>
  <c r="V10" i="11" s="1"/>
  <c r="V5" i="11"/>
  <c r="V7" i="11" s="1"/>
  <c r="L16" i="11"/>
  <c r="AA16" i="10"/>
  <c r="V14" i="10"/>
  <c r="V16" i="10" s="1"/>
  <c r="V11" i="10"/>
  <c r="V13" i="10" s="1"/>
  <c r="V8" i="10"/>
  <c r="V10" i="10" s="1"/>
  <c r="V5" i="10"/>
  <c r="V7" i="10" s="1"/>
  <c r="L16" i="10"/>
  <c r="V83" i="9"/>
  <c r="V81" i="9"/>
  <c r="V79" i="9"/>
  <c r="V77" i="9"/>
  <c r="V75" i="9"/>
  <c r="V73" i="9"/>
  <c r="AA109" i="9"/>
  <c r="V90" i="9"/>
  <c r="V91" i="9" s="1"/>
  <c r="V92" i="9"/>
  <c r="V93" i="9" s="1"/>
  <c r="V94" i="9"/>
  <c r="V95" i="9" s="1"/>
  <c r="V96" i="9"/>
  <c r="V97" i="9" s="1"/>
  <c r="V98" i="9"/>
  <c r="V99" i="9" s="1"/>
  <c r="V100" i="9"/>
  <c r="V101" i="9" s="1"/>
  <c r="V102" i="9"/>
  <c r="V103" i="9" s="1"/>
  <c r="V104" i="9"/>
  <c r="V105" i="9" s="1"/>
  <c r="V106" i="9"/>
  <c r="V107" i="9" s="1"/>
  <c r="V108" i="9"/>
  <c r="V109" i="9" s="1"/>
  <c r="L109" i="9"/>
  <c r="V45" i="10"/>
  <c r="V46" i="10" s="1"/>
  <c r="V43" i="10"/>
  <c r="V44" i="10" s="1"/>
  <c r="V41" i="10"/>
  <c r="V42" i="10" s="1"/>
  <c r="V33" i="10"/>
  <c r="V34" i="10" s="1"/>
  <c r="V31" i="10"/>
  <c r="V32" i="10" s="1"/>
  <c r="V29" i="10"/>
  <c r="V30" i="10" s="1"/>
  <c r="V27" i="10"/>
  <c r="V28" i="10" s="1"/>
  <c r="V25" i="10"/>
  <c r="V26" i="10" s="1"/>
  <c r="V23" i="10"/>
  <c r="V24" i="10" s="1"/>
  <c r="V21" i="10"/>
  <c r="V22" i="10" s="1"/>
  <c r="V45" i="11"/>
  <c r="V46" i="11" s="1"/>
  <c r="V43" i="11"/>
  <c r="V44" i="11" s="1"/>
  <c r="V41" i="11"/>
  <c r="V42" i="11" s="1"/>
  <c r="V33" i="11"/>
  <c r="V34" i="11" s="1"/>
  <c r="V31" i="11"/>
  <c r="V32" i="11" s="1"/>
  <c r="V29" i="11"/>
  <c r="V30" i="11" s="1"/>
  <c r="V27" i="11"/>
  <c r="V28" i="11" s="1"/>
  <c r="V25" i="11"/>
  <c r="V26" i="11" s="1"/>
  <c r="V23" i="11"/>
  <c r="V24" i="11" s="1"/>
  <c r="V21" i="11"/>
  <c r="V22" i="11" s="1"/>
  <c r="V33" i="12"/>
  <c r="V34" i="12" s="1"/>
  <c r="V31" i="12"/>
  <c r="V32" i="12" s="1"/>
  <c r="V29" i="12"/>
  <c r="V30" i="12" s="1"/>
  <c r="V27" i="12"/>
  <c r="V28" i="12" s="1"/>
  <c r="V25" i="12"/>
  <c r="V26" i="12" s="1"/>
  <c r="V23" i="12"/>
  <c r="V24" i="12" s="1"/>
  <c r="V21" i="12"/>
  <c r="V22" i="12" s="1"/>
  <c r="V45" i="12"/>
  <c r="V46" i="12" s="1"/>
  <c r="V43" i="12"/>
  <c r="V44" i="12" s="1"/>
  <c r="V41" i="12"/>
  <c r="V42" i="12" s="1"/>
  <c r="AE35" i="4"/>
  <c r="Y35" i="4"/>
  <c r="W35" i="4"/>
  <c r="Z35" i="4" s="1"/>
  <c r="V35" i="4"/>
  <c r="P35" i="4"/>
  <c r="D62" i="4"/>
  <c r="AE109" i="4"/>
  <c r="Y109" i="4"/>
  <c r="W109" i="4"/>
  <c r="Z109" i="4" s="1"/>
  <c r="V109" i="4"/>
  <c r="P109" i="4"/>
  <c r="L124" i="4"/>
  <c r="V169" i="4"/>
  <c r="V167" i="4"/>
  <c r="V165" i="4"/>
  <c r="V163" i="4"/>
  <c r="V161" i="4"/>
  <c r="V159" i="4"/>
  <c r="V157" i="4"/>
  <c r="V155" i="4"/>
  <c r="V153" i="4"/>
  <c r="V151" i="4"/>
  <c r="V149" i="4"/>
  <c r="V147" i="4"/>
  <c r="V145" i="4"/>
  <c r="V143" i="4"/>
  <c r="V141" i="4"/>
  <c r="V139" i="4"/>
  <c r="V137" i="4"/>
  <c r="V135" i="4"/>
  <c r="V133" i="4"/>
  <c r="V131" i="4"/>
  <c r="V129" i="4"/>
  <c r="V127" i="4"/>
  <c r="V125" i="4"/>
  <c r="V123" i="4"/>
  <c r="V111" i="8"/>
  <c r="V112" i="8" s="1"/>
  <c r="V109" i="8"/>
  <c r="V110" i="8" s="1"/>
  <c r="V107" i="8"/>
  <c r="V108" i="8" s="1"/>
  <c r="V105" i="8"/>
  <c r="V106" i="8" s="1"/>
  <c r="V103" i="8"/>
  <c r="V104" i="8" s="1"/>
  <c r="V101" i="8"/>
  <c r="V102" i="8" s="1"/>
  <c r="V99" i="8"/>
  <c r="V100" i="8" s="1"/>
  <c r="V97" i="8"/>
  <c r="V98" i="8" s="1"/>
  <c r="V95" i="8"/>
  <c r="V96" i="8" s="1"/>
  <c r="V93" i="8"/>
  <c r="V94" i="8" s="1"/>
  <c r="V91" i="8"/>
  <c r="V92" i="8" s="1"/>
  <c r="V89" i="8"/>
  <c r="V90" i="8" s="1"/>
  <c r="V87" i="8"/>
  <c r="V88" i="8" s="1"/>
  <c r="V85" i="8"/>
  <c r="V86" i="8" s="1"/>
  <c r="V83" i="8"/>
  <c r="V84" i="8" s="1"/>
  <c r="V81" i="8"/>
  <c r="V82" i="8" s="1"/>
  <c r="V79" i="8"/>
  <c r="V80" i="8" s="1"/>
  <c r="V77" i="8"/>
  <c r="V78" i="8" s="1"/>
  <c r="V75" i="8"/>
  <c r="V76" i="8" s="1"/>
  <c r="V73" i="8"/>
  <c r="V74" i="8" s="1"/>
  <c r="V71" i="8"/>
  <c r="V72" i="8" s="1"/>
  <c r="V69" i="8"/>
  <c r="V70" i="8" s="1"/>
  <c r="V67" i="8"/>
  <c r="V68" i="8" s="1"/>
  <c r="V111" i="7"/>
  <c r="V112" i="7" s="1"/>
  <c r="V109" i="7"/>
  <c r="V110" i="7" s="1"/>
  <c r="V107" i="7"/>
  <c r="V108" i="7" s="1"/>
  <c r="V105" i="7"/>
  <c r="V106" i="7" s="1"/>
  <c r="V103" i="7"/>
  <c r="V104" i="7" s="1"/>
  <c r="V101" i="7"/>
  <c r="V102" i="7" s="1"/>
  <c r="V99" i="7"/>
  <c r="V100" i="7" s="1"/>
  <c r="V97" i="7"/>
  <c r="V98" i="7" s="1"/>
  <c r="V95" i="7"/>
  <c r="V96" i="7" s="1"/>
  <c r="V93" i="7"/>
  <c r="V94" i="7" s="1"/>
  <c r="V91" i="7"/>
  <c r="V92" i="7" s="1"/>
  <c r="V89" i="7"/>
  <c r="V90" i="7" s="1"/>
  <c r="V87" i="7"/>
  <c r="V88" i="7" s="1"/>
  <c r="V85" i="7"/>
  <c r="V86" i="7" s="1"/>
  <c r="V83" i="7"/>
  <c r="V84" i="7" s="1"/>
  <c r="V81" i="7"/>
  <c r="V82" i="7" s="1"/>
  <c r="V79" i="7"/>
  <c r="V80" i="7" s="1"/>
  <c r="AA111" i="6"/>
  <c r="AA112" i="6" s="1"/>
  <c r="AA109" i="6"/>
  <c r="AA110" i="6" s="1"/>
  <c r="V107" i="6"/>
  <c r="V108" i="6" s="1"/>
  <c r="V109" i="6"/>
  <c r="V110" i="6" s="1"/>
  <c r="V111" i="6"/>
  <c r="V112" i="6" s="1"/>
  <c r="AA107" i="6"/>
  <c r="AA108" i="6" s="1"/>
  <c r="AA105" i="6"/>
  <c r="AA106" i="6" s="1"/>
  <c r="V105" i="6"/>
  <c r="V106" i="6" s="1"/>
  <c r="AA103" i="6"/>
  <c r="AA104" i="6" s="1"/>
  <c r="V103" i="6"/>
  <c r="V104" i="6" s="1"/>
  <c r="AA101" i="6"/>
  <c r="AA102" i="6" s="1"/>
  <c r="V101" i="6"/>
  <c r="V102" i="6" s="1"/>
  <c r="AA99" i="6"/>
  <c r="AA100" i="6" s="1"/>
  <c r="V99" i="6"/>
  <c r="V100" i="6" s="1"/>
  <c r="AA97" i="6"/>
  <c r="AA98" i="6" s="1"/>
  <c r="V97" i="6"/>
  <c r="V98" i="6" s="1"/>
  <c r="AA95" i="6"/>
  <c r="AA96" i="6" s="1"/>
  <c r="V95" i="6"/>
  <c r="V96" i="6" s="1"/>
  <c r="AA93" i="6"/>
  <c r="AA94" i="6" s="1"/>
  <c r="V93" i="6"/>
  <c r="V94" i="6" s="1"/>
  <c r="V91" i="6"/>
  <c r="V92" i="6" s="1"/>
  <c r="V89" i="6"/>
  <c r="V90" i="6" s="1"/>
  <c r="V87" i="6"/>
  <c r="V88" i="6" s="1"/>
  <c r="V85" i="6"/>
  <c r="V86" i="6" s="1"/>
  <c r="V83" i="6"/>
  <c r="V84" i="6" s="1"/>
  <c r="V81" i="6"/>
  <c r="V82" i="6" s="1"/>
  <c r="V79" i="6"/>
  <c r="V80" i="6" s="1"/>
  <c r="V77" i="6"/>
  <c r="V78" i="6" s="1"/>
  <c r="V73" i="6"/>
  <c r="V74" i="6" s="1"/>
  <c r="V75" i="6"/>
  <c r="V76" i="6" s="1"/>
  <c r="V76" i="9" l="1"/>
  <c r="V84" i="9"/>
  <c r="L20" i="4"/>
  <c r="L12" i="4"/>
  <c r="L24" i="4"/>
  <c r="L30" i="4"/>
  <c r="L22" i="4"/>
  <c r="L14" i="4"/>
  <c r="L34" i="4"/>
  <c r="L8" i="4"/>
  <c r="L6" i="4"/>
  <c r="L18" i="4"/>
  <c r="L16" i="4"/>
  <c r="L32" i="4"/>
  <c r="L28" i="4"/>
  <c r="L26" i="4"/>
  <c r="L10" i="4"/>
  <c r="V10" i="4"/>
  <c r="V30" i="4"/>
  <c r="V34" i="4"/>
  <c r="V32" i="4"/>
  <c r="V18" i="4"/>
  <c r="V22" i="4"/>
  <c r="V26" i="4"/>
  <c r="V14" i="4"/>
  <c r="V8" i="4"/>
  <c r="V16" i="4"/>
  <c r="V12" i="4"/>
  <c r="V24" i="4"/>
  <c r="V20" i="4"/>
  <c r="V6" i="4"/>
  <c r="V28" i="4"/>
  <c r="X168" i="4"/>
  <c r="X164" i="4"/>
  <c r="X162" i="4"/>
  <c r="X158" i="4"/>
  <c r="X154" i="4"/>
  <c r="X166" i="4"/>
  <c r="X160" i="4"/>
  <c r="X156" i="4"/>
  <c r="X152" i="4"/>
  <c r="AA34" i="4"/>
  <c r="AA6" i="4"/>
  <c r="AA8" i="4"/>
  <c r="AA14" i="4"/>
  <c r="AA26" i="4"/>
  <c r="AA12" i="4"/>
  <c r="AA30" i="4"/>
  <c r="AA32" i="4"/>
  <c r="AA16" i="4"/>
  <c r="AA10" i="4"/>
  <c r="AA28" i="4"/>
  <c r="AA20" i="4"/>
  <c r="AA24" i="4"/>
  <c r="AA18" i="4"/>
  <c r="AA22" i="4"/>
  <c r="W160" i="4"/>
  <c r="W164" i="4"/>
  <c r="W154" i="4"/>
  <c r="W168" i="4"/>
  <c r="W156" i="4"/>
  <c r="W158" i="4"/>
  <c r="W166" i="4"/>
  <c r="W162" i="4"/>
  <c r="W152" i="4"/>
  <c r="Y166" i="4"/>
  <c r="Y156" i="4"/>
  <c r="Y152" i="4"/>
  <c r="Y160" i="4"/>
  <c r="Y164" i="4"/>
  <c r="Y154" i="4"/>
  <c r="Y162" i="4"/>
  <c r="Y168" i="4"/>
  <c r="Y158" i="4"/>
  <c r="V132" i="4"/>
  <c r="V140" i="4"/>
  <c r="V164" i="4"/>
  <c r="V156" i="4"/>
  <c r="V148" i="4"/>
  <c r="V124" i="4"/>
  <c r="L148" i="4"/>
  <c r="L132" i="4"/>
  <c r="L170" i="4"/>
  <c r="L140" i="4"/>
  <c r="V130" i="4"/>
  <c r="V138" i="4"/>
  <c r="V146" i="4"/>
  <c r="V154" i="4"/>
  <c r="V162" i="4"/>
  <c r="V170" i="4"/>
  <c r="V126" i="4"/>
  <c r="V142" i="4"/>
  <c r="V158" i="4"/>
  <c r="V134" i="4"/>
  <c r="V150" i="4"/>
  <c r="V166" i="4"/>
  <c r="V128" i="4"/>
  <c r="V136" i="4"/>
  <c r="V144" i="4"/>
  <c r="V152" i="4"/>
  <c r="V160" i="4"/>
  <c r="V168" i="4"/>
  <c r="L126" i="4"/>
  <c r="L134" i="4"/>
  <c r="L142" i="4"/>
  <c r="L150" i="4"/>
  <c r="L156" i="4"/>
  <c r="L188" i="4"/>
  <c r="V182" i="4"/>
  <c r="V188" i="4"/>
  <c r="V184" i="4"/>
  <c r="V178" i="4"/>
  <c r="V180" i="4"/>
  <c r="V186" i="4"/>
  <c r="V176" i="4"/>
  <c r="AA188" i="4"/>
  <c r="V200" i="4"/>
  <c r="V214" i="4"/>
  <c r="V196" i="4"/>
  <c r="V206" i="4"/>
  <c r="V208" i="4"/>
  <c r="V210" i="4"/>
  <c r="V216" i="4"/>
  <c r="V198" i="4"/>
  <c r="V194" i="4"/>
  <c r="V212" i="4"/>
  <c r="V202" i="4"/>
  <c r="V204" i="4"/>
  <c r="AA216" i="4"/>
  <c r="L114" i="4"/>
  <c r="L118" i="4"/>
  <c r="L116" i="4"/>
  <c r="V114" i="4"/>
  <c r="V116" i="4"/>
  <c r="V118" i="4"/>
  <c r="AA114" i="4"/>
  <c r="AA116" i="4"/>
  <c r="AA118" i="4"/>
  <c r="L106" i="4"/>
  <c r="L108" i="4"/>
  <c r="V106" i="4"/>
  <c r="V108" i="4"/>
  <c r="AA106" i="4"/>
  <c r="AA108" i="4"/>
  <c r="L58" i="4"/>
  <c r="L56" i="4"/>
  <c r="L60" i="4"/>
  <c r="V58" i="4"/>
  <c r="V62" i="4"/>
  <c r="L62" i="4"/>
  <c r="V60" i="4"/>
  <c r="V56" i="4"/>
  <c r="AA56" i="4"/>
  <c r="AA58" i="4"/>
  <c r="AA60" i="4"/>
  <c r="AA62" i="4"/>
  <c r="L128" i="4"/>
  <c r="L136" i="4"/>
  <c r="L144" i="4"/>
  <c r="L152" i="4"/>
  <c r="L130" i="4"/>
  <c r="L138" i="4"/>
  <c r="L146" i="4"/>
  <c r="L154" i="4"/>
  <c r="AA170" i="4"/>
  <c r="AE190" i="6"/>
  <c r="AE191" i="6" s="1"/>
  <c r="AB191" i="6"/>
  <c r="V61" i="6"/>
  <c r="V58" i="6"/>
  <c r="V56" i="6"/>
  <c r="V54" i="6"/>
  <c r="AA61" i="6"/>
  <c r="V78" i="9"/>
  <c r="V80" i="9"/>
  <c r="V74" i="9"/>
  <c r="V82" i="9"/>
  <c r="L61" i="6"/>
  <c r="V71" i="6"/>
  <c r="V72" i="6" s="1"/>
  <c r="V69" i="6"/>
  <c r="V70" i="6" s="1"/>
  <c r="V67" i="6"/>
  <c r="V68" i="6" s="1"/>
  <c r="V65" i="6"/>
  <c r="V66" i="6" s="1"/>
  <c r="V77" i="7"/>
  <c r="V78" i="7" s="1"/>
  <c r="V75" i="7"/>
  <c r="V76" i="7" s="1"/>
  <c r="V73" i="7"/>
  <c r="V74" i="7" s="1"/>
  <c r="V71" i="7"/>
  <c r="V72" i="7" s="1"/>
  <c r="V69" i="7"/>
  <c r="V70" i="7" s="1"/>
  <c r="V67" i="7"/>
  <c r="V68" i="7" s="1"/>
  <c r="V65" i="7"/>
  <c r="V66" i="7" s="1"/>
  <c r="Z152" i="4" l="1"/>
  <c r="Z166" i="4"/>
  <c r="Z156" i="4"/>
  <c r="Z160" i="4"/>
  <c r="Z164" i="4"/>
  <c r="Z154" i="4"/>
  <c r="Z162" i="4"/>
  <c r="Z168" i="4"/>
  <c r="Z158" i="4"/>
  <c r="U232" i="2"/>
  <c r="AE231" i="2"/>
  <c r="Y231" i="2"/>
  <c r="W231" i="2"/>
  <c r="Z231" i="2" s="1"/>
  <c r="V231" i="2"/>
  <c r="P231" i="2"/>
  <c r="U226" i="2"/>
  <c r="AE225" i="2"/>
  <c r="Y225" i="2"/>
  <c r="W225" i="2"/>
  <c r="Z225" i="2" s="1"/>
  <c r="P225" i="2"/>
  <c r="U220" i="2"/>
  <c r="U218" i="2"/>
  <c r="U216" i="2"/>
  <c r="AE219" i="2"/>
  <c r="AE217" i="2"/>
  <c r="AE215" i="2"/>
  <c r="Y219" i="2"/>
  <c r="Y217" i="2"/>
  <c r="Y215" i="2"/>
  <c r="W219" i="2"/>
  <c r="Z219" i="2" s="1"/>
  <c r="W217" i="2"/>
  <c r="Z217" i="2" s="1"/>
  <c r="W215" i="2"/>
  <c r="Z215" i="2" s="1"/>
  <c r="V219" i="2"/>
  <c r="V217" i="2"/>
  <c r="V215" i="2"/>
  <c r="P219" i="2"/>
  <c r="P217" i="2"/>
  <c r="P215" i="2"/>
  <c r="U210" i="2" l="1"/>
  <c r="AE209" i="2"/>
  <c r="Y209" i="2"/>
  <c r="W209" i="2"/>
  <c r="Z209" i="2" s="1"/>
  <c r="V209" i="2"/>
  <c r="P209" i="2"/>
  <c r="U198" i="2"/>
  <c r="U200" i="2"/>
  <c r="U202" i="2"/>
  <c r="U204" i="2"/>
  <c r="AE203" i="2"/>
  <c r="AE201" i="2"/>
  <c r="AE199" i="2"/>
  <c r="AE197" i="2"/>
  <c r="Y203" i="2"/>
  <c r="Y201" i="2"/>
  <c r="Y199" i="2"/>
  <c r="Y197" i="2"/>
  <c r="W203" i="2"/>
  <c r="Z203" i="2" s="1"/>
  <c r="W201" i="2"/>
  <c r="Z201" i="2" s="1"/>
  <c r="W199" i="2"/>
  <c r="Z199" i="2" s="1"/>
  <c r="W197" i="2"/>
  <c r="Z197" i="2" s="1"/>
  <c r="V203" i="2"/>
  <c r="V201" i="2"/>
  <c r="V199" i="2"/>
  <c r="V197" i="2"/>
  <c r="P203" i="2"/>
  <c r="P201" i="2"/>
  <c r="P199" i="2"/>
  <c r="P197" i="2"/>
  <c r="AE191" i="2"/>
  <c r="AE189" i="2"/>
  <c r="AE187" i="2"/>
  <c r="AE185" i="2"/>
  <c r="AE179" i="2"/>
  <c r="AE177" i="2"/>
  <c r="AE175" i="2"/>
  <c r="AE173" i="2"/>
  <c r="AE167" i="2"/>
  <c r="Y191" i="2"/>
  <c r="Y189" i="2"/>
  <c r="Y187" i="2"/>
  <c r="Y185" i="2"/>
  <c r="Y179" i="2"/>
  <c r="Y177" i="2"/>
  <c r="Y175" i="2"/>
  <c r="Y173" i="2"/>
  <c r="Y167" i="2"/>
  <c r="W191" i="2"/>
  <c r="Z191" i="2" s="1"/>
  <c r="W189" i="2"/>
  <c r="Z189" i="2" s="1"/>
  <c r="W187" i="2"/>
  <c r="Z187" i="2" s="1"/>
  <c r="W185" i="2"/>
  <c r="Z185" i="2" s="1"/>
  <c r="W179" i="2"/>
  <c r="Z179" i="2" s="1"/>
  <c r="W177" i="2"/>
  <c r="Z177" i="2" s="1"/>
  <c r="W175" i="2"/>
  <c r="Z175" i="2" s="1"/>
  <c r="W173" i="2"/>
  <c r="Z173" i="2" s="1"/>
  <c r="W167" i="2"/>
  <c r="Z167" i="2" s="1"/>
  <c r="U192" i="2"/>
  <c r="U190" i="2"/>
  <c r="U188" i="2"/>
  <c r="U186" i="2"/>
  <c r="V167" i="2"/>
  <c r="V191" i="2"/>
  <c r="V189" i="2"/>
  <c r="V187" i="2"/>
  <c r="V185" i="2"/>
  <c r="V179" i="2"/>
  <c r="V177" i="2"/>
  <c r="V175" i="2"/>
  <c r="V173" i="2"/>
  <c r="U180" i="2"/>
  <c r="U178" i="2"/>
  <c r="U176" i="2"/>
  <c r="U174" i="2"/>
  <c r="U168" i="2"/>
  <c r="P191" i="2"/>
  <c r="P189" i="2"/>
  <c r="P187" i="2"/>
  <c r="P185" i="2"/>
  <c r="P179" i="2"/>
  <c r="P177" i="2"/>
  <c r="P175" i="2"/>
  <c r="P173" i="2"/>
  <c r="P167" i="2"/>
  <c r="U248" i="2"/>
  <c r="U246" i="2"/>
  <c r="U244" i="2"/>
  <c r="AE247" i="2"/>
  <c r="AE245" i="2"/>
  <c r="AE243" i="2"/>
  <c r="Y247" i="2"/>
  <c r="Y245" i="2"/>
  <c r="Y243" i="2"/>
  <c r="W247" i="2"/>
  <c r="Z247" i="2" s="1"/>
  <c r="W245" i="2"/>
  <c r="Z245" i="2" s="1"/>
  <c r="W243" i="2"/>
  <c r="Z243" i="2" s="1"/>
  <c r="V247" i="2"/>
  <c r="V245" i="2"/>
  <c r="V243" i="2"/>
  <c r="P247" i="2"/>
  <c r="P245" i="2"/>
  <c r="P243" i="2"/>
  <c r="U238" i="2"/>
  <c r="AE237" i="2"/>
  <c r="Y237" i="2"/>
  <c r="W237" i="2"/>
  <c r="Z237" i="2" s="1"/>
  <c r="V237" i="2"/>
  <c r="P237" i="2"/>
  <c r="U264" i="2"/>
  <c r="U262" i="2"/>
  <c r="U260" i="2"/>
  <c r="U258" i="2"/>
  <c r="U256" i="2"/>
  <c r="U254" i="2"/>
  <c r="AE263" i="2"/>
  <c r="AE261" i="2"/>
  <c r="AE259" i="2"/>
  <c r="AE257" i="2"/>
  <c r="AE255" i="2"/>
  <c r="AE253" i="2"/>
  <c r="Y263" i="2"/>
  <c r="Y261" i="2"/>
  <c r="Y259" i="2"/>
  <c r="Y257" i="2"/>
  <c r="Y255" i="2"/>
  <c r="Y253" i="2"/>
  <c r="W263" i="2"/>
  <c r="Z263" i="2" s="1"/>
  <c r="W261" i="2"/>
  <c r="Z261" i="2" s="1"/>
  <c r="W259" i="2"/>
  <c r="Z259" i="2" s="1"/>
  <c r="W257" i="2"/>
  <c r="Z257" i="2" s="1"/>
  <c r="W255" i="2"/>
  <c r="Z255" i="2" s="1"/>
  <c r="W253" i="2"/>
  <c r="Z253" i="2" s="1"/>
  <c r="V263" i="2"/>
  <c r="V261" i="2"/>
  <c r="V259" i="2"/>
  <c r="V257" i="2"/>
  <c r="V255" i="2"/>
  <c r="V253" i="2"/>
  <c r="P263" i="2"/>
  <c r="P261" i="2"/>
  <c r="P259" i="2"/>
  <c r="P257" i="2"/>
  <c r="P255" i="2"/>
  <c r="P253" i="2"/>
  <c r="U162" i="2"/>
  <c r="AE161" i="2"/>
  <c r="Y161" i="2"/>
  <c r="W161" i="2"/>
  <c r="Z161" i="2" s="1"/>
  <c r="V161" i="2"/>
  <c r="P161" i="2"/>
  <c r="U156" i="2"/>
  <c r="AE155" i="2"/>
  <c r="Y155" i="2"/>
  <c r="W155" i="2"/>
  <c r="Z155" i="2" s="1"/>
  <c r="V155" i="2"/>
  <c r="P155" i="2"/>
  <c r="U150" i="2"/>
  <c r="U148" i="2"/>
  <c r="U146" i="2"/>
  <c r="U144" i="2"/>
  <c r="AE149" i="2"/>
  <c r="AE147" i="2"/>
  <c r="AE145" i="2"/>
  <c r="AE143" i="2"/>
  <c r="Y149" i="2"/>
  <c r="Y147" i="2"/>
  <c r="Y145" i="2"/>
  <c r="Y143" i="2"/>
  <c r="W149" i="2"/>
  <c r="Z149" i="2" s="1"/>
  <c r="W147" i="2"/>
  <c r="Z147" i="2" s="1"/>
  <c r="W145" i="2"/>
  <c r="Z145" i="2" s="1"/>
  <c r="W143" i="2"/>
  <c r="Z143" i="2" s="1"/>
  <c r="V149" i="2"/>
  <c r="V147" i="2"/>
  <c r="V145" i="2"/>
  <c r="V143" i="2"/>
  <c r="P149" i="2"/>
  <c r="P147" i="2"/>
  <c r="P145" i="2"/>
  <c r="P143" i="2"/>
  <c r="U92" i="2"/>
  <c r="U94" i="2"/>
  <c r="U96" i="2"/>
  <c r="U98" i="2"/>
  <c r="U100" i="2"/>
  <c r="U102" i="2"/>
  <c r="U104" i="2"/>
  <c r="U106" i="2"/>
  <c r="U108" i="2"/>
  <c r="U110" i="2"/>
  <c r="U112" i="2"/>
  <c r="U114" i="2"/>
  <c r="U116" i="2"/>
  <c r="U118" i="2"/>
  <c r="U120" i="2"/>
  <c r="U122" i="2"/>
  <c r="U124" i="2"/>
  <c r="U126" i="2"/>
  <c r="U128" i="2"/>
  <c r="U86" i="2"/>
  <c r="U84" i="2"/>
  <c r="U82" i="2"/>
  <c r="AE85" i="2"/>
  <c r="AE83" i="2"/>
  <c r="AE81" i="2"/>
  <c r="Y85" i="2"/>
  <c r="Y83" i="2"/>
  <c r="Y81" i="2"/>
  <c r="W85" i="2"/>
  <c r="Z85" i="2" s="1"/>
  <c r="W83" i="2"/>
  <c r="Z83" i="2" s="1"/>
  <c r="W81" i="2"/>
  <c r="Z81" i="2" s="1"/>
  <c r="V85" i="2"/>
  <c r="V83" i="2"/>
  <c r="V81" i="2"/>
  <c r="P85" i="2"/>
  <c r="P83" i="2"/>
  <c r="P81" i="2"/>
  <c r="U76" i="2" l="1"/>
  <c r="U74" i="2"/>
  <c r="U72" i="2"/>
  <c r="U70" i="2"/>
  <c r="U68" i="2"/>
  <c r="U66" i="2"/>
  <c r="AE75" i="2"/>
  <c r="AE73" i="2"/>
  <c r="AE71" i="2"/>
  <c r="AE69" i="2"/>
  <c r="AE67" i="2"/>
  <c r="AE65" i="2"/>
  <c r="Y75" i="2"/>
  <c r="Y73" i="2"/>
  <c r="Y71" i="2"/>
  <c r="Y69" i="2"/>
  <c r="Y67" i="2"/>
  <c r="Y65" i="2"/>
  <c r="W75" i="2"/>
  <c r="Z75" i="2" s="1"/>
  <c r="W73" i="2"/>
  <c r="Z73" i="2" s="1"/>
  <c r="W71" i="2"/>
  <c r="Z71" i="2" s="1"/>
  <c r="W69" i="2"/>
  <c r="Z69" i="2" s="1"/>
  <c r="W67" i="2"/>
  <c r="Z67" i="2" s="1"/>
  <c r="W65" i="2"/>
  <c r="Z65" i="2" s="1"/>
  <c r="P75" i="2"/>
  <c r="P73" i="2"/>
  <c r="P71" i="2"/>
  <c r="P69" i="2"/>
  <c r="P67" i="2"/>
  <c r="P65" i="2"/>
  <c r="V75" i="2"/>
  <c r="V73" i="2"/>
  <c r="V71" i="2"/>
  <c r="V69" i="2"/>
  <c r="V67" i="2"/>
  <c r="V65" i="2"/>
  <c r="U60" i="2"/>
  <c r="U58" i="2"/>
  <c r="U56" i="2"/>
  <c r="U54" i="2"/>
  <c r="U52" i="2"/>
  <c r="AE61" i="2"/>
  <c r="AE59" i="2"/>
  <c r="AE57" i="2"/>
  <c r="AE55" i="2"/>
  <c r="AE53" i="2"/>
  <c r="AE51" i="2"/>
  <c r="AA54" i="2"/>
  <c r="Y61" i="2"/>
  <c r="Y59" i="2"/>
  <c r="Y57" i="2"/>
  <c r="Y55" i="2"/>
  <c r="Y53" i="2"/>
  <c r="Y51" i="2"/>
  <c r="W61" i="2"/>
  <c r="Z61" i="2" s="1"/>
  <c r="W59" i="2"/>
  <c r="Z59" i="2" s="1"/>
  <c r="W57" i="2"/>
  <c r="Z57" i="2" s="1"/>
  <c r="W55" i="2"/>
  <c r="Z55" i="2" s="1"/>
  <c r="W53" i="2"/>
  <c r="Z53" i="2" s="1"/>
  <c r="W51" i="2"/>
  <c r="Z51" i="2" s="1"/>
  <c r="V61" i="2"/>
  <c r="V59" i="2"/>
  <c r="V57" i="2"/>
  <c r="V55" i="2"/>
  <c r="V53" i="2"/>
  <c r="V51" i="2"/>
  <c r="P61" i="2"/>
  <c r="P59" i="2"/>
  <c r="P57" i="2"/>
  <c r="P55" i="2"/>
  <c r="P53" i="2"/>
  <c r="P51" i="2"/>
  <c r="AE47" i="2"/>
  <c r="AE45" i="2"/>
  <c r="AE43" i="2"/>
  <c r="AE41" i="2"/>
  <c r="AE39" i="2"/>
  <c r="AE37" i="2"/>
  <c r="U46" i="2"/>
  <c r="U44" i="2"/>
  <c r="U42" i="2"/>
  <c r="U40" i="2"/>
  <c r="U38" i="2"/>
  <c r="Y47" i="2"/>
  <c r="Y45" i="2"/>
  <c r="Y43" i="2"/>
  <c r="Y41" i="2"/>
  <c r="Y39" i="2"/>
  <c r="Y37" i="2"/>
  <c r="W45" i="2"/>
  <c r="Z45" i="2" s="1"/>
  <c r="W43" i="2"/>
  <c r="Z43" i="2" s="1"/>
  <c r="W41" i="2"/>
  <c r="Z41" i="2" s="1"/>
  <c r="W39" i="2"/>
  <c r="Z39" i="2" s="1"/>
  <c r="W37" i="2"/>
  <c r="Z37" i="2" s="1"/>
  <c r="W47" i="2"/>
  <c r="Z47" i="2" s="1"/>
  <c r="V47" i="2"/>
  <c r="V45" i="2"/>
  <c r="V43" i="2"/>
  <c r="V41" i="2"/>
  <c r="V39" i="2"/>
  <c r="V37" i="2"/>
  <c r="Y31" i="2"/>
  <c r="Y29" i="2"/>
  <c r="Y27" i="2"/>
  <c r="Y25" i="2"/>
  <c r="Y23" i="2"/>
  <c r="Y21" i="2"/>
  <c r="AE31" i="2"/>
  <c r="AE29" i="2"/>
  <c r="AE27" i="2"/>
  <c r="AE25" i="2"/>
  <c r="AE23" i="2"/>
  <c r="AE21" i="2"/>
  <c r="W31" i="2"/>
  <c r="Z31" i="2" s="1"/>
  <c r="W29" i="2"/>
  <c r="Z29" i="2" s="1"/>
  <c r="W27" i="2"/>
  <c r="Z27" i="2" s="1"/>
  <c r="W25" i="2"/>
  <c r="Z25" i="2" s="1"/>
  <c r="W23" i="2"/>
  <c r="Z23" i="2" s="1"/>
  <c r="W21" i="2"/>
  <c r="Z21" i="2" s="1"/>
  <c r="U32" i="2"/>
  <c r="U30" i="2"/>
  <c r="U28" i="2"/>
  <c r="U26" i="2"/>
  <c r="U24" i="2"/>
  <c r="U22" i="2"/>
  <c r="V40" i="2" l="1"/>
  <c r="AA40" i="2"/>
  <c r="V54" i="2"/>
  <c r="V44" i="2"/>
  <c r="AA44" i="2"/>
  <c r="AA58" i="2"/>
  <c r="V38" i="2"/>
  <c r="V46" i="2"/>
  <c r="V52" i="2"/>
  <c r="V60" i="2"/>
  <c r="V42" i="2"/>
  <c r="V56" i="2"/>
  <c r="V58" i="2"/>
  <c r="AA42" i="2"/>
  <c r="AA56" i="2"/>
  <c r="AA52" i="2"/>
  <c r="AA60" i="2"/>
  <c r="AA38" i="2"/>
  <c r="AA46" i="2"/>
  <c r="P31" i="2"/>
  <c r="P29" i="2"/>
  <c r="P27" i="2"/>
  <c r="P25" i="2"/>
  <c r="P23" i="2"/>
  <c r="P21" i="2"/>
  <c r="AE15" i="2"/>
  <c r="AE13" i="2"/>
  <c r="AE11" i="2"/>
  <c r="AE9" i="2"/>
  <c r="Y15" i="2"/>
  <c r="Y13" i="2"/>
  <c r="Y11" i="2"/>
  <c r="Y9" i="2"/>
  <c r="W15" i="2"/>
  <c r="Z15" i="2" s="1"/>
  <c r="W13" i="2"/>
  <c r="Z13" i="2" s="1"/>
  <c r="W11" i="2"/>
  <c r="Z11" i="2" s="1"/>
  <c r="W9" i="2"/>
  <c r="Z9" i="2" s="1"/>
  <c r="V15" i="2"/>
  <c r="V13" i="2"/>
  <c r="V11" i="2"/>
  <c r="V9" i="2"/>
  <c r="U10" i="2"/>
  <c r="U12" i="2"/>
  <c r="U14" i="2"/>
  <c r="U16" i="2"/>
  <c r="P15" i="2"/>
  <c r="P13" i="2"/>
  <c r="P11" i="2"/>
  <c r="P9" i="2"/>
  <c r="AD138" i="2"/>
  <c r="AB138" i="2"/>
  <c r="AE138" i="2" s="1"/>
  <c r="AA138" i="2"/>
  <c r="W138" i="2"/>
  <c r="Z138" i="2" s="1"/>
  <c r="V138" i="2"/>
  <c r="O138" i="2"/>
  <c r="M138" i="2"/>
  <c r="P138" i="2" s="1"/>
  <c r="L138" i="2"/>
  <c r="U130" i="2"/>
  <c r="U132" i="2"/>
  <c r="U134" i="2"/>
  <c r="U136" i="2"/>
  <c r="U139" i="2" l="1"/>
  <c r="P47" i="2" l="1"/>
  <c r="P45" i="2"/>
  <c r="P43" i="2"/>
  <c r="P41" i="2"/>
  <c r="P39" i="2"/>
  <c r="P37" i="2"/>
  <c r="L54" i="2" l="1"/>
  <c r="L38" i="2"/>
  <c r="L52" i="2"/>
  <c r="L60" i="2"/>
  <c r="L40" i="2"/>
  <c r="L42" i="2"/>
  <c r="L46" i="2"/>
  <c r="L44" i="2"/>
  <c r="L56" i="2"/>
  <c r="L58" i="2"/>
  <c r="V31" i="2"/>
  <c r="V29" i="2"/>
  <c r="V27" i="2"/>
  <c r="V25" i="2"/>
  <c r="V23" i="2"/>
  <c r="V21" i="2"/>
  <c r="AE205" i="2" l="1"/>
  <c r="Y205" i="2"/>
  <c r="W205" i="2"/>
  <c r="Z205" i="2" s="1"/>
  <c r="V205" i="2"/>
  <c r="P205" i="2"/>
  <c r="AE193" i="2"/>
  <c r="Y193" i="2"/>
  <c r="W193" i="2"/>
  <c r="Z193" i="2" s="1"/>
  <c r="V193" i="2"/>
  <c r="P193" i="2"/>
  <c r="V190" i="2" l="1"/>
  <c r="V188" i="2"/>
  <c r="V186" i="2"/>
  <c r="V192" i="2"/>
  <c r="AA198" i="2"/>
  <c r="AA204" i="2"/>
  <c r="AA200" i="2"/>
  <c r="AA202" i="2"/>
  <c r="L186" i="2"/>
  <c r="L192" i="2"/>
  <c r="L190" i="2"/>
  <c r="L188" i="2"/>
  <c r="V204" i="2"/>
  <c r="V198" i="2"/>
  <c r="V200" i="2"/>
  <c r="V202" i="2"/>
  <c r="L200" i="2"/>
  <c r="L198" i="2"/>
  <c r="L202" i="2"/>
  <c r="L204" i="2"/>
  <c r="AA192" i="2"/>
  <c r="AA186" i="2"/>
  <c r="AA188" i="2"/>
  <c r="AA190" i="2"/>
  <c r="V225" i="2"/>
  <c r="AE233" i="2"/>
  <c r="AA232" i="2"/>
  <c r="Y233" i="2"/>
  <c r="W233" i="2"/>
  <c r="Z233" i="2" s="1"/>
  <c r="V233" i="2"/>
  <c r="V232" i="2" s="1"/>
  <c r="P233" i="2"/>
  <c r="L232" i="2"/>
  <c r="AE227" i="2"/>
  <c r="AA226" i="2"/>
  <c r="Y227" i="2"/>
  <c r="W227" i="2"/>
  <c r="Z227" i="2" s="1"/>
  <c r="V227" i="2"/>
  <c r="P227" i="2"/>
  <c r="L264" i="2"/>
  <c r="AA238" i="2"/>
  <c r="V238" i="2"/>
  <c r="L238" i="2"/>
  <c r="AA210" i="2"/>
  <c r="V210" i="2"/>
  <c r="L210" i="2"/>
  <c r="AA168" i="2"/>
  <c r="V168" i="2"/>
  <c r="L168" i="2"/>
  <c r="AA162" i="2"/>
  <c r="V162" i="2"/>
  <c r="L162" i="2"/>
  <c r="AA156" i="2"/>
  <c r="V156" i="2"/>
  <c r="L156" i="2"/>
  <c r="Y5" i="2"/>
  <c r="AE5" i="2"/>
  <c r="W5" i="2"/>
  <c r="Z5" i="2" s="1"/>
  <c r="P5" i="2"/>
  <c r="V5" i="2"/>
  <c r="Y28" i="1"/>
  <c r="Y27" i="1"/>
  <c r="W28" i="1"/>
  <c r="Z28" i="1" s="1"/>
  <c r="W27" i="1"/>
  <c r="Z27" i="1" s="1"/>
  <c r="Y25" i="1"/>
  <c r="Y24" i="1"/>
  <c r="W25" i="1"/>
  <c r="Z25" i="1" s="1"/>
  <c r="Z24" i="1"/>
  <c r="V25" i="1"/>
  <c r="V24" i="1"/>
  <c r="V28" i="1"/>
  <c r="V27" i="1"/>
  <c r="U29" i="1"/>
  <c r="U26" i="1"/>
  <c r="Y22" i="1"/>
  <c r="Y21" i="1"/>
  <c r="W22" i="1"/>
  <c r="Z22" i="1" s="1"/>
  <c r="W21" i="1"/>
  <c r="Z21" i="1" s="1"/>
  <c r="V22" i="1"/>
  <c r="V21" i="1"/>
  <c r="U23" i="1"/>
  <c r="Y19" i="1"/>
  <c r="Y18" i="1"/>
  <c r="W19" i="1"/>
  <c r="Z19" i="1" s="1"/>
  <c r="W18" i="1"/>
  <c r="Z18" i="1" s="1"/>
  <c r="U20" i="1"/>
  <c r="V19" i="1"/>
  <c r="V18" i="1"/>
  <c r="Y16" i="1"/>
  <c r="Y17" i="1"/>
  <c r="Y15" i="1"/>
  <c r="Y11" i="1"/>
  <c r="AE11" i="1"/>
  <c r="W16" i="1"/>
  <c r="Z16" i="1" s="1"/>
  <c r="W17" i="1"/>
  <c r="Z17" i="1" s="1"/>
  <c r="W15" i="1"/>
  <c r="Z15" i="1" s="1"/>
  <c r="P15" i="1"/>
  <c r="V16" i="1"/>
  <c r="V17" i="1"/>
  <c r="V15" i="1"/>
  <c r="W11" i="1"/>
  <c r="Z11" i="1" s="1"/>
  <c r="P11" i="1"/>
  <c r="V11" i="1"/>
  <c r="Y5" i="1"/>
  <c r="V23" i="1" l="1"/>
  <c r="V20" i="1"/>
  <c r="AA29" i="1"/>
  <c r="V26" i="1"/>
  <c r="V29" i="1"/>
  <c r="AA264" i="2"/>
  <c r="AA256" i="2"/>
  <c r="AA262" i="2"/>
  <c r="AA258" i="2"/>
  <c r="AA254" i="2"/>
  <c r="AA260" i="2"/>
  <c r="L16" i="2"/>
  <c r="L14" i="2"/>
  <c r="L10" i="2"/>
  <c r="L12" i="2"/>
  <c r="V10" i="2"/>
  <c r="V12" i="2"/>
  <c r="V16" i="2"/>
  <c r="V14" i="2"/>
  <c r="AA10" i="2"/>
  <c r="AA12" i="2"/>
  <c r="AA14" i="2"/>
  <c r="AA16" i="2"/>
  <c r="L22" i="2"/>
  <c r="L32" i="2"/>
  <c r="L30" i="2"/>
  <c r="L28" i="2"/>
  <c r="L26" i="2"/>
  <c r="L24" i="2"/>
  <c r="V32" i="2"/>
  <c r="V30" i="2"/>
  <c r="V28" i="2"/>
  <c r="V26" i="2"/>
  <c r="V24" i="2"/>
  <c r="V22" i="2"/>
  <c r="AA24" i="2"/>
  <c r="AA28" i="2"/>
  <c r="AA22" i="2"/>
  <c r="AA32" i="2"/>
  <c r="AA30" i="2"/>
  <c r="AA26" i="2"/>
  <c r="L74" i="2"/>
  <c r="L66" i="2"/>
  <c r="L72" i="2"/>
  <c r="L70" i="2"/>
  <c r="L68" i="2"/>
  <c r="L76" i="2"/>
  <c r="V68" i="2"/>
  <c r="V72" i="2"/>
  <c r="V66" i="2"/>
  <c r="V76" i="2"/>
  <c r="V74" i="2"/>
  <c r="V70" i="2"/>
  <c r="AA74" i="2"/>
  <c r="AA66" i="2"/>
  <c r="AA72" i="2"/>
  <c r="AA68" i="2"/>
  <c r="AA76" i="2"/>
  <c r="AA70" i="2"/>
  <c r="L86" i="2"/>
  <c r="L84" i="2"/>
  <c r="L82" i="2"/>
  <c r="V86" i="2"/>
  <c r="V82" i="2"/>
  <c r="V84" i="2"/>
  <c r="AA86" i="2"/>
  <c r="AA82" i="2"/>
  <c r="AA84" i="2"/>
  <c r="L226" i="2"/>
  <c r="L148" i="2"/>
  <c r="L146" i="2"/>
  <c r="L150" i="2"/>
  <c r="L144" i="2"/>
  <c r="V148" i="2"/>
  <c r="V150" i="2"/>
  <c r="V144" i="2"/>
  <c r="V146" i="2"/>
  <c r="AA150" i="2"/>
  <c r="AA148" i="2"/>
  <c r="AA146" i="2"/>
  <c r="AA144" i="2"/>
  <c r="L174" i="2"/>
  <c r="L176" i="2"/>
  <c r="L180" i="2"/>
  <c r="L178" i="2"/>
  <c r="V178" i="2"/>
  <c r="V176" i="2"/>
  <c r="V180" i="2"/>
  <c r="V174" i="2"/>
  <c r="AA178" i="2"/>
  <c r="AA176" i="2"/>
  <c r="AA180" i="2"/>
  <c r="AA174" i="2"/>
  <c r="L220" i="2"/>
  <c r="L216" i="2"/>
  <c r="L218" i="2"/>
  <c r="V220" i="2"/>
  <c r="V218" i="2"/>
  <c r="V216" i="2"/>
  <c r="AA216" i="2"/>
  <c r="AA218" i="2"/>
  <c r="AA220" i="2"/>
  <c r="L246" i="2"/>
  <c r="L244" i="2"/>
  <c r="L248" i="2"/>
  <c r="V248" i="2"/>
  <c r="V246" i="2"/>
  <c r="V244" i="2"/>
  <c r="AA248" i="2"/>
  <c r="AA246" i="2"/>
  <c r="AA244" i="2"/>
  <c r="L254" i="2"/>
  <c r="L260" i="2"/>
  <c r="L262" i="2"/>
  <c r="L256" i="2"/>
  <c r="L258" i="2"/>
  <c r="V260" i="2"/>
  <c r="V262" i="2"/>
  <c r="V256" i="2"/>
  <c r="V254" i="2"/>
  <c r="V264" i="2"/>
  <c r="V258" i="2"/>
  <c r="V226" i="2"/>
  <c r="AE5" i="1" l="1"/>
  <c r="W5" i="1"/>
  <c r="Z5" i="1" s="1"/>
  <c r="P7" i="1"/>
  <c r="P6" i="1"/>
  <c r="P5" i="1"/>
  <c r="V5" i="1"/>
  <c r="P65" i="8"/>
  <c r="V65" i="8"/>
  <c r="V66" i="8" s="1"/>
  <c r="W65" i="8"/>
  <c r="Z65" i="8" s="1"/>
  <c r="U64" i="4"/>
  <c r="U63" i="4"/>
  <c r="U63" i="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<sst xmlns="http://schemas.openxmlformats.org/spreadsheetml/2006/main" count="8238" uniqueCount="453">
  <si>
    <t>5-Year Total</t>
  </si>
  <si>
    <t>5-Year Average</t>
  </si>
  <si>
    <t>5-Year Range</t>
  </si>
  <si>
    <t>5-Year SD</t>
  </si>
  <si>
    <t>2019 Off Average</t>
  </si>
  <si>
    <t>10-Year Total</t>
  </si>
  <si>
    <t>10-Year Average</t>
  </si>
  <si>
    <t>10-Year Range</t>
  </si>
  <si>
    <t>10-Year SD</t>
  </si>
  <si>
    <t>Calls for Service</t>
  </si>
  <si>
    <t>Individuals</t>
  </si>
  <si>
    <t>Officers</t>
  </si>
  <si>
    <t>Part 1 / Group A</t>
  </si>
  <si>
    <t>Part 2 / Group B</t>
  </si>
  <si>
    <t>Total Adult Arrests</t>
  </si>
  <si>
    <t>UOF on Adults Charged</t>
  </si>
  <si>
    <t>UOF to Arrest as Percent</t>
  </si>
  <si>
    <t>Total Juvenile Arrests</t>
  </si>
  <si>
    <t>Total Overall Arrests</t>
  </si>
  <si>
    <t>Total Individuals</t>
  </si>
  <si>
    <t>UOF on Juv Charged</t>
  </si>
  <si>
    <t>UOF on Total Charged</t>
  </si>
  <si>
    <t>Not Charged</t>
  </si>
  <si>
    <t>Totals</t>
  </si>
  <si>
    <t>Male Adult</t>
  </si>
  <si>
    <t>Male Juv</t>
  </si>
  <si>
    <t>Female Adult</t>
  </si>
  <si>
    <t>Female Juv</t>
  </si>
  <si>
    <t>Percent</t>
  </si>
  <si>
    <t>Adults 50+</t>
  </si>
  <si>
    <t>Adults 40-49</t>
  </si>
  <si>
    <t>Adults 30-39</t>
  </si>
  <si>
    <t>Adults 18-29</t>
  </si>
  <si>
    <t>Total Adults</t>
  </si>
  <si>
    <t>Total Juv</t>
  </si>
  <si>
    <t>Age Group Comparisons Gender Specific - Males</t>
  </si>
  <si>
    <t>Males 50+</t>
  </si>
  <si>
    <t>Males 40-49</t>
  </si>
  <si>
    <t>Males 30-39</t>
  </si>
  <si>
    <t>Males 18-29</t>
  </si>
  <si>
    <t>Total Males</t>
  </si>
  <si>
    <t>Age Group Comparisons Gender Specific - Females</t>
  </si>
  <si>
    <t>Females 50+</t>
  </si>
  <si>
    <t>Females 40-49</t>
  </si>
  <si>
    <t>Females 30-39</t>
  </si>
  <si>
    <t>Females 18-29</t>
  </si>
  <si>
    <t>Total Females</t>
  </si>
  <si>
    <t>White</t>
  </si>
  <si>
    <t>Black</t>
  </si>
  <si>
    <t>Hispanic</t>
  </si>
  <si>
    <t>Asian</t>
  </si>
  <si>
    <t>Native</t>
  </si>
  <si>
    <t>Other/Unknown</t>
  </si>
  <si>
    <t>Resident</t>
  </si>
  <si>
    <t>Non-Resident</t>
  </si>
  <si>
    <t>Homeless</t>
  </si>
  <si>
    <t>Potential Threat Observations</t>
  </si>
  <si>
    <t>Body Size Disparity</t>
  </si>
  <si>
    <t>1000 Yard Stare</t>
  </si>
  <si>
    <t>Target Glance</t>
  </si>
  <si>
    <t>Scanning Area</t>
  </si>
  <si>
    <t>Verbalization of Harm</t>
  </si>
  <si>
    <t>Repetitive Phrases</t>
  </si>
  <si>
    <t>Sudden Attack</t>
  </si>
  <si>
    <t>Fighting Ability</t>
  </si>
  <si>
    <t>Clenching Hands/Teeth</t>
  </si>
  <si>
    <t>Illogical Responses</t>
  </si>
  <si>
    <t>Multiple Subjects</t>
  </si>
  <si>
    <t>Weight Shifting</t>
  </si>
  <si>
    <t>Personal Grooming</t>
  </si>
  <si>
    <t>Removing Clothing</t>
  </si>
  <si>
    <t>Crossing Arms</t>
  </si>
  <si>
    <t>Hands Above Waistline</t>
  </si>
  <si>
    <t>Bladed Stance</t>
  </si>
  <si>
    <t>Hands in Pockets</t>
  </si>
  <si>
    <t>Ignoring Officers</t>
  </si>
  <si>
    <t>Gang Tattoos</t>
  </si>
  <si>
    <t>Shoulder Roll</t>
  </si>
  <si>
    <t>Other</t>
  </si>
  <si>
    <t>None Observed</t>
  </si>
  <si>
    <t>Passive</t>
  </si>
  <si>
    <t>Active</t>
  </si>
  <si>
    <t>Assaultive</t>
  </si>
  <si>
    <t>Deadly Force</t>
  </si>
  <si>
    <t>Foot Pursuits</t>
  </si>
  <si>
    <t>No Charge</t>
  </si>
  <si>
    <t>Citation</t>
  </si>
  <si>
    <t>Misdemeanor</t>
  </si>
  <si>
    <t>Felony</t>
  </si>
  <si>
    <t>None</t>
  </si>
  <si>
    <t>Claimed</t>
  </si>
  <si>
    <t>Visible</t>
  </si>
  <si>
    <t>Waiver</t>
  </si>
  <si>
    <t>First Aid</t>
  </si>
  <si>
    <t>Treated and Released</t>
  </si>
  <si>
    <t>Treated and Admitted</t>
  </si>
  <si>
    <t>Compliance Hold - Come-Along (Wrist Lock)</t>
  </si>
  <si>
    <t>Compliance Hold - Pressure Points</t>
  </si>
  <si>
    <t>Less than Lethal Tool - Electronic Control Device (TASER)</t>
  </si>
  <si>
    <t>Less than Lethal Tool - TASER Effectiveness on Individuals</t>
  </si>
  <si>
    <t>Effective</t>
  </si>
  <si>
    <t>Drive Stun Required</t>
  </si>
  <si>
    <t>Not Effective</t>
  </si>
  <si>
    <t>Age 50+</t>
  </si>
  <si>
    <t>Juvenile</t>
  </si>
  <si>
    <t>Female</t>
  </si>
  <si>
    <t>Total ECD Use</t>
  </si>
  <si>
    <t>Less than Lethal Tool - Baton Strike</t>
  </si>
  <si>
    <t>Less than Lethal Tool - Oleoresin Capsicum (OC) Spray</t>
  </si>
  <si>
    <t>Deadly Force Response to Individual's Behavior</t>
  </si>
  <si>
    <t>Drugs</t>
  </si>
  <si>
    <t>Trespass</t>
  </si>
  <si>
    <t>Assist</t>
  </si>
  <si>
    <t>Theft or Shoplifting</t>
  </si>
  <si>
    <t>Sexual Assault</t>
  </si>
  <si>
    <t>Medical</t>
  </si>
  <si>
    <t>Weapon</t>
  </si>
  <si>
    <t>911 Open Line</t>
  </si>
  <si>
    <t>Unstable Ground</t>
  </si>
  <si>
    <t>Dark or Low Light</t>
  </si>
  <si>
    <t>Winter, Ice, or Snow</t>
  </si>
  <si>
    <t>Steep or Dangerous Ground</t>
  </si>
  <si>
    <t>Involving Heights</t>
  </si>
  <si>
    <t>Evading by Stealth</t>
  </si>
  <si>
    <t>Evading by Hiding</t>
  </si>
  <si>
    <t>Presence of Bystanders</t>
  </si>
  <si>
    <t>Residential (Indoor)</t>
  </si>
  <si>
    <t>Commercial or Public (Indoor)</t>
  </si>
  <si>
    <t>Urban (Outdoor)</t>
  </si>
  <si>
    <t>Rural (Outdoor)</t>
  </si>
  <si>
    <t>Water Environment</t>
  </si>
  <si>
    <t>Evading by Flight</t>
  </si>
  <si>
    <t>Speed/Vehicles</t>
  </si>
  <si>
    <t>Riot/Mob</t>
  </si>
  <si>
    <t>Engaged in Protest</t>
  </si>
  <si>
    <t>Physical Exhaustion of Officer</t>
  </si>
  <si>
    <t>Inability to Disengage</t>
  </si>
  <si>
    <t>Officer Injured</t>
  </si>
  <si>
    <t>No Backup Available</t>
  </si>
  <si>
    <t>Officer on the Ground</t>
  </si>
  <si>
    <t>Rapidly Evolving Situation</t>
  </si>
  <si>
    <t>Subject Pulling Away</t>
  </si>
  <si>
    <t>Bloodborne Pathogens</t>
  </si>
  <si>
    <t>Close Proximity to Weapon</t>
  </si>
  <si>
    <t>Inability to Call for Assistance</t>
  </si>
  <si>
    <t>Armed Subject(s)</t>
  </si>
  <si>
    <t>High Crime Area</t>
  </si>
  <si>
    <t>Recorded</t>
  </si>
  <si>
    <t>Not Recorded</t>
  </si>
  <si>
    <t>0600-1400 Daytime</t>
  </si>
  <si>
    <t>1400-2200 Afternoon</t>
  </si>
  <si>
    <t>2200-0600 Overnight</t>
  </si>
  <si>
    <t>Time of Day Breakdown</t>
  </si>
  <si>
    <t>Sunday</t>
  </si>
  <si>
    <t>Monday</t>
  </si>
  <si>
    <t>Tuesday</t>
  </si>
  <si>
    <t>Wednesday</t>
  </si>
  <si>
    <t>Thursday</t>
  </si>
  <si>
    <t>Friday</t>
  </si>
  <si>
    <t>Saturday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</si>
  <si>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</si>
  <si>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</si>
  <si>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</si>
  <si>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</si>
  <si>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</si>
  <si>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</si>
  <si>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</si>
  <si>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</si>
  <si>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</si>
  <si>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</si>
  <si>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</si>
  <si>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</si>
  <si>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Officer to Individual Ratio</t>
  </si>
  <si>
    <t>Ratio</t>
  </si>
  <si>
    <t>*Refer to External Spreadsheet for Average Officer Experience</t>
  </si>
  <si>
    <t>Average Officer Experience by Average</t>
  </si>
  <si>
    <t>*Refer to External Spreadsheet for Average Age of Officer</t>
  </si>
  <si>
    <t>Average Officer Age by Average</t>
  </si>
  <si>
    <t>Total Officers</t>
  </si>
  <si>
    <t>0 Incidents</t>
  </si>
  <si>
    <t>1 Incident</t>
  </si>
  <si>
    <t>2 Incidents</t>
  </si>
  <si>
    <t>3 Incidents</t>
  </si>
  <si>
    <t>4 Incidents</t>
  </si>
  <si>
    <t>5 Incidents</t>
  </si>
  <si>
    <t>6 Incidents</t>
  </si>
  <si>
    <t>7 Incidents</t>
  </si>
  <si>
    <t>8 Incidents</t>
  </si>
  <si>
    <t>9 Incidents</t>
  </si>
  <si>
    <t>*Refer to External Spreadsheet for Officer Uses of Force in Each Year</t>
  </si>
  <si>
    <t>Come-Along</t>
  </si>
  <si>
    <t>Pressure Point</t>
  </si>
  <si>
    <t>Decentralization Specifics</t>
  </si>
  <si>
    <t>Hug Yourself</t>
  </si>
  <si>
    <t>Lower Center</t>
  </si>
  <si>
    <t>Push/Pull</t>
  </si>
  <si>
    <t>Secure Head</t>
  </si>
  <si>
    <t>Leg Wheel</t>
  </si>
  <si>
    <t>Seatbelt</t>
  </si>
  <si>
    <t>Other/Dynamic</t>
  </si>
  <si>
    <t>Vertical / Ground Stuns</t>
  </si>
  <si>
    <t>Hand Strikes</t>
  </si>
  <si>
    <t>Elbow Strikes</t>
  </si>
  <si>
    <t>Defused Strikes</t>
  </si>
  <si>
    <t>Knee Strikes</t>
  </si>
  <si>
    <t>Leg Kicks</t>
  </si>
  <si>
    <t>Total ECD Deployments</t>
  </si>
  <si>
    <t>Non-Effective</t>
  </si>
  <si>
    <t>Effective Percent</t>
  </si>
  <si>
    <t>Baton Strikes</t>
  </si>
  <si>
    <t>OC Spray</t>
  </si>
  <si>
    <t>Kinetic Energy</t>
  </si>
  <si>
    <t>Canine Bite</t>
  </si>
  <si>
    <t>Uses of Force Resulting in Officer Injury</t>
  </si>
  <si>
    <t>Hospital and Released</t>
  </si>
  <si>
    <t>Hospital and Admitted</t>
  </si>
  <si>
    <t>Red Group</t>
  </si>
  <si>
    <t>Blue Group</t>
  </si>
  <si>
    <t>Supervisors</t>
  </si>
  <si>
    <t>SRO</t>
  </si>
  <si>
    <t>ISU</t>
  </si>
  <si>
    <t>In FTO</t>
  </si>
  <si>
    <t>SIU</t>
  </si>
  <si>
    <t>Northern</t>
  </si>
  <si>
    <t>Downtown</t>
  </si>
  <si>
    <t>Southern</t>
  </si>
  <si>
    <t>Out of City</t>
  </si>
  <si>
    <t>Domestic Related</t>
  </si>
  <si>
    <t>Under the Influence</t>
  </si>
  <si>
    <t>Spit Hoods</t>
  </si>
  <si>
    <t>Hobble</t>
  </si>
  <si>
    <t>After Cuffed</t>
  </si>
  <si>
    <t>Emergency Detentions</t>
  </si>
  <si>
    <t>Northern District Patrol Populous of Involved Individuals</t>
  </si>
  <si>
    <t>Northern District Patrol Time of Day Comparison</t>
  </si>
  <si>
    <t>0600-1400</t>
  </si>
  <si>
    <t>1400-2200</t>
  </si>
  <si>
    <t>2200-0600</t>
  </si>
  <si>
    <t>Total Individuals in District</t>
  </si>
  <si>
    <t>Percent of All Individuals</t>
  </si>
  <si>
    <t>Northern District Patrol Time of Day Breakdown</t>
  </si>
  <si>
    <t>Northern District Patrol Uses of Force by Day of Week</t>
  </si>
  <si>
    <t>Northern District Patrol Uses of Force by Month of Year</t>
  </si>
  <si>
    <t>Northern District Patrol Use of Force Day-Off Comparison</t>
  </si>
  <si>
    <t>Other Groups</t>
  </si>
  <si>
    <t>Downtown District Patrol Situational Specifics and Individual Information</t>
  </si>
  <si>
    <t>Downtown District Patrol Populous of Involved Individuals</t>
  </si>
  <si>
    <t>Downtown District Patrol Time of Day Comparison</t>
  </si>
  <si>
    <t>Downtown District Patrol Time of Day Breakdown</t>
  </si>
  <si>
    <t>Downtown District Patrol Uses of Force by Day of Week</t>
  </si>
  <si>
    <t>Downtown District Patrol Uses of Force by Month of Year</t>
  </si>
  <si>
    <t>Downtown District Patrol Use of Force Day-Off Comparison</t>
  </si>
  <si>
    <t>Southern District Patrol Situational Specifics and Individual Information</t>
  </si>
  <si>
    <t>Southern District Patrol Populous of Involved Individuals</t>
  </si>
  <si>
    <t>Southern District Patrol Time of Day Comparison</t>
  </si>
  <si>
    <t>Southern District Patrol Time of Day Breakdown</t>
  </si>
  <si>
    <t>Southern District Patrol Uses of Force by Day of Week</t>
  </si>
  <si>
    <t>Southern District Patrol Uses of Force by Month of Year</t>
  </si>
  <si>
    <t>Southern District Patrol Use of Force Day-Off Comparison</t>
  </si>
  <si>
    <t>Grade School</t>
  </si>
  <si>
    <t>Middle School</t>
  </si>
  <si>
    <t>High School</t>
  </si>
  <si>
    <t>Off Campus</t>
  </si>
  <si>
    <t>SRO Unit Uses of Force in Schools Comparison by Grade Level</t>
  </si>
  <si>
    <t>SRO Unit Uses of Force by Day of Week</t>
  </si>
  <si>
    <t>SRO Unit Time of Day Breakdown</t>
  </si>
  <si>
    <t>3-Point Shin on Top</t>
  </si>
  <si>
    <t>Takedowns</t>
  </si>
  <si>
    <t>TASER Deployments</t>
  </si>
  <si>
    <t>OC Sprays</t>
  </si>
  <si>
    <t>Canine Bites</t>
  </si>
  <si>
    <t>SRO Unit Use of Force Resulting in Student Injury</t>
  </si>
  <si>
    <t>SRO Unit Required Student Medical Treatment After a Use of Force</t>
  </si>
  <si>
    <t>Hospital and Release</t>
  </si>
  <si>
    <t>SRO Unit Technique Utilized</t>
  </si>
  <si>
    <t>SRO Unit Monthly Comparison</t>
  </si>
  <si>
    <t>Daytime 0600-1400 Patrol Call Volume and Officer Involvement</t>
  </si>
  <si>
    <t>Daytime 0600-1400 Patrol Situational Specifics and Individual Information</t>
  </si>
  <si>
    <t>Daytime 0600-1400 Patrol Populous of Involved Individuals</t>
  </si>
  <si>
    <t>Daytime 0600-1400 Patrol Time of Day Breakdown</t>
  </si>
  <si>
    <t>Daytime 0600-1400 Patrol Uses of Force by Day of Week</t>
  </si>
  <si>
    <t>Daytime 0600-1400 Patrol Uses of Force by Month of Year</t>
  </si>
  <si>
    <t>Daytime 0600-1400 Patrol Use of Force Day-Off Comparison</t>
  </si>
  <si>
    <t>Daytime 0600-1400 Patrol District Comparison</t>
  </si>
  <si>
    <t>Afternoon 1400-2200 Patrol Call Volume and Officer Involvement</t>
  </si>
  <si>
    <t>Afternoon 1400-2200 Patrol Situational Specifics and Individual Information</t>
  </si>
  <si>
    <t>Afternoon 1400-2200 Patrol Populous of Involved Individuals</t>
  </si>
  <si>
    <t>Afternoon 1400-2200 Patrol Time of Day Breakdown</t>
  </si>
  <si>
    <t>Afternoon 1400-2200 Patrol Uses of Force by Day of Week</t>
  </si>
  <si>
    <t>Afternoon 1400-2200 Patrol Uses of Force by Month of Year</t>
  </si>
  <si>
    <t>Afternoon 1400-2200 Patrol District Comparison</t>
  </si>
  <si>
    <t>Afternoon 1400-2200 Patrol Use of Force Day-Off Comparison</t>
  </si>
  <si>
    <t>Overnight 2200-0600 Patrol Call Volume and Officer Involvement</t>
  </si>
  <si>
    <t>Overnight 2200-0600 Patrol Situational Specifics and Individual Information</t>
  </si>
  <si>
    <t>Overnight 2200-0600 Patrol Populous of Involved Individuals</t>
  </si>
  <si>
    <t>Overnight 2200-0600 Patrol Time of Day Breakdown</t>
  </si>
  <si>
    <t>Overnight 2200-0600 Patrol Uses of Force by Day of Week</t>
  </si>
  <si>
    <t>Overnight 2200-0600 Patrol Uses of Force by Month of Year</t>
  </si>
  <si>
    <t>Overnight 2200-0600 Patrol District Comparison</t>
  </si>
  <si>
    <t>Overnight 2200-0600 Patrol Use of Force Day-Off Comparison</t>
  </si>
  <si>
    <t>Downtown District Patrol Call Volume and Officer Involvement</t>
  </si>
  <si>
    <t>Southern District Patrol Call Volume and Officer Involvement</t>
  </si>
  <si>
    <t>Adult Holds</t>
  </si>
  <si>
    <t>Juv Holds</t>
  </si>
  <si>
    <t>Total Holds</t>
  </si>
  <si>
    <t>Total Juveniles</t>
  </si>
  <si>
    <t>Total Behaviors</t>
  </si>
  <si>
    <t>.</t>
  </si>
  <si>
    <t>Northern Calls for Service</t>
  </si>
  <si>
    <t>Northern Individuals</t>
  </si>
  <si>
    <t>Officers in Northern</t>
  </si>
  <si>
    <t>City-Wide Officers</t>
  </si>
  <si>
    <t>Northern Proximity</t>
  </si>
  <si>
    <t>Overnight Calls for Service</t>
  </si>
  <si>
    <t>Overnight Individuals</t>
  </si>
  <si>
    <t>Officers During Overnight</t>
  </si>
  <si>
    <t>Overnight Proximity</t>
  </si>
  <si>
    <t>Afternoon Calls for Service</t>
  </si>
  <si>
    <t>Afternoon Individuals</t>
  </si>
  <si>
    <t>Officers During Afternoon</t>
  </si>
  <si>
    <t>Afternoon Proximity</t>
  </si>
  <si>
    <t>Daytime Calls for Service</t>
  </si>
  <si>
    <t>Daytime Individuals</t>
  </si>
  <si>
    <t>Daytime Proximity</t>
  </si>
  <si>
    <t>Southern Calls for Service</t>
  </si>
  <si>
    <t>Southern Individuals</t>
  </si>
  <si>
    <t>Officers in Southern</t>
  </si>
  <si>
    <t>Southern Proximity</t>
  </si>
  <si>
    <t>Downtown Calls for Service</t>
  </si>
  <si>
    <t>Downtown Individuals</t>
  </si>
  <si>
    <t>Officers in Downtown</t>
  </si>
  <si>
    <t>Downtown Proximity</t>
  </si>
  <si>
    <t>*The juvenile treated and released complained of neck pain and was taken as a precaution. Released to mom after being looked at by medical staff. A16-040324</t>
  </si>
  <si>
    <t>Total Individual Students</t>
  </si>
  <si>
    <t>Northern District Patrol Average Age of Officer when Force was Used</t>
  </si>
  <si>
    <t>Average Age</t>
  </si>
  <si>
    <t>Average Experience</t>
  </si>
  <si>
    <t>Northern District Patrol Average Work Experience when Force was Used</t>
  </si>
  <si>
    <t>Total Individuals Minus SROs</t>
  </si>
  <si>
    <t>*City-Wide Numbers have the SRO Uses of Force Removed</t>
  </si>
  <si>
    <t>Downtown District Patrol Average Age of Officer when Force was Used</t>
  </si>
  <si>
    <t>Downtown District Patrol Average Work Experience when Force was Used</t>
  </si>
  <si>
    <t>Southern District Patrol Average Age of Officer when Force was Used</t>
  </si>
  <si>
    <t>Southern District Patrol Average Work Experience when Force was Used</t>
  </si>
  <si>
    <t>Daytime 0600-1400 Patrol Average Age of Officer when Force was Used</t>
  </si>
  <si>
    <t>Daytime 0600-1400 Patrol Average Work Experience when Force was Used</t>
  </si>
  <si>
    <t>Afternoon 1400-2200 Patrol Average Age of Officer when Force was Used</t>
  </si>
  <si>
    <t>Afternoon 1400-2200 Patrol Average Work Experience when Force was Used</t>
  </si>
  <si>
    <t>Overnight 2200-0600 Patrol Average Age of Officer when Force was Used</t>
  </si>
  <si>
    <t>Overnight 2200-0600 Patrol Average Work Experience when Force was Used</t>
  </si>
  <si>
    <t>Difference</t>
  </si>
  <si>
    <t>Overall Ages without SROs</t>
  </si>
  <si>
    <t>Overall Experience without SROs</t>
  </si>
  <si>
    <t>Officers During Daytime</t>
  </si>
  <si>
    <t>0000</t>
  </si>
  <si>
    <t>*Refer to External Spreadsheet for Average Experience of Officer</t>
  </si>
  <si>
    <t>Total Officers Employed</t>
  </si>
  <si>
    <t>Total Officers who Shot</t>
  </si>
  <si>
    <t>Hand / Palm Strikes</t>
  </si>
  <si>
    <t>Alternative</t>
  </si>
  <si>
    <t>Total Takedowns</t>
  </si>
  <si>
    <t>Total Calls for Service</t>
  </si>
  <si>
    <t>Total Individuals Deployed On</t>
  </si>
  <si>
    <t>Male</t>
  </si>
  <si>
    <t>Overview</t>
  </si>
  <si>
    <t>Involved Individuals</t>
  </si>
  <si>
    <t>Types of Force Experienced</t>
  </si>
  <si>
    <t>Situational Analysis</t>
  </si>
  <si>
    <t>Involved Officer Analysis</t>
  </si>
  <si>
    <t>Northern District</t>
  </si>
  <si>
    <t>Downtown District</t>
  </si>
  <si>
    <t>Southern District</t>
  </si>
  <si>
    <t>SRO Unit</t>
  </si>
  <si>
    <t>0600-1400 Daytime Patrol</t>
  </si>
  <si>
    <t>1400-2200 Afternoon Patrol</t>
  </si>
  <si>
    <t>2200-0600 Overnight Patrol</t>
  </si>
  <si>
    <t>Overall Citywide Ages</t>
  </si>
  <si>
    <t>Total Calls for Service Involving a Use of Force</t>
  </si>
  <si>
    <t>Use of Force to Total Arrest Analysis</t>
  </si>
  <si>
    <t>Individuals Involved in a Use of Force</t>
  </si>
  <si>
    <t>Individuals Involved in a Use of Force by Age and Gender</t>
  </si>
  <si>
    <t>Use of Force Analysis on Various Age Group</t>
  </si>
  <si>
    <t>Individuals Involved in a Use of Force by Race</t>
  </si>
  <si>
    <t>Use of Force Breakdown by Populous</t>
  </si>
  <si>
    <t>Level of Resistance Encountered by Officers</t>
  </si>
  <si>
    <t>Foot Pursuits Resulting in a Use of Force</t>
  </si>
  <si>
    <t>Spit Hood Applied After Use of Force</t>
  </si>
  <si>
    <t>Severity of Charges after a Use of Force - Overall</t>
  </si>
  <si>
    <t>Severity of Charges after a Use of Force - Juveniles</t>
  </si>
  <si>
    <t>Severity of Charges after a Use of Force - Adults</t>
  </si>
  <si>
    <t>Domestic Arrest Involving a Use of Force</t>
  </si>
  <si>
    <t>Emergency Detentions Involving a Use of Force - Overall</t>
  </si>
  <si>
    <t>Emergency Detentions Involving a Use of Force Specific - Adults</t>
  </si>
  <si>
    <t>Emergency Detentions Involving a Use of Force Specific - Juveniles</t>
  </si>
  <si>
    <t>Suspected Under the Influence During Use of Force</t>
  </si>
  <si>
    <t>Medical Treatment for Individuals Involved in a Use of Force</t>
  </si>
  <si>
    <t>Injuries to Involved Individual Due to Use of Force</t>
  </si>
  <si>
    <t>Positional Hold - 3 Point Shin-on-Top</t>
  </si>
  <si>
    <t>Passive Countermeasure - Decentralizations</t>
  </si>
  <si>
    <t>Active Countermeasure - Vertical/Ground Stuns</t>
  </si>
  <si>
    <t>Active Countermeasure - Hand Strikes</t>
  </si>
  <si>
    <t>Active Countermeasure - Elbow Strikes</t>
  </si>
  <si>
    <t>Active Countermeasure - Defused Strikes</t>
  </si>
  <si>
    <t>Active Countermeasure - Knee Strikes</t>
  </si>
  <si>
    <t>Active Countermeasure - Leg Kicks</t>
  </si>
  <si>
    <t>Less than Lethal Tool - TASER Use on Higher Risk Populations</t>
  </si>
  <si>
    <t>Less than Lethal Tool - Kinetic Energy Weapon (Bean Bag)</t>
  </si>
  <si>
    <t>Less than Lethal Tool - Canine Bite Apprehensions</t>
  </si>
  <si>
    <t>Use of Force on Physically Detained Individual</t>
  </si>
  <si>
    <t>Initial Dispatches Resulting in a Use of Force</t>
  </si>
  <si>
    <t>Situational Factors for All Uses of Force</t>
  </si>
  <si>
    <t>Use of Force Incidents Recorded</t>
  </si>
  <si>
    <t>Time of Day with a Use of Force</t>
  </si>
  <si>
    <t>Day of Week with a Use of Force</t>
  </si>
  <si>
    <t>Month of Year with a Use of Force</t>
  </si>
  <si>
    <t>Officers in Close Proximity Ratio</t>
  </si>
  <si>
    <t>Total Uses of Force for Each Sworn Officer</t>
  </si>
  <si>
    <t>Officer Use of Compliance Holds</t>
  </si>
  <si>
    <t>Officer Use of Positional Hold - 3 Point Shin-on-Top</t>
  </si>
  <si>
    <t>Officer Use of Passive Countermeasures</t>
  </si>
  <si>
    <t>Officer Use of Hands-On Active Countermeasures</t>
  </si>
  <si>
    <t>Officer Use of Less than Lethal Tools / Options</t>
  </si>
  <si>
    <t>Officer Use of Deadly Force</t>
  </si>
  <si>
    <t>Medical Treatment for Officers Involved in a Use of Force</t>
  </si>
  <si>
    <t>Assigned Officer Work Group</t>
  </si>
  <si>
    <t>Use of Force Locations by District</t>
  </si>
  <si>
    <t>Northern District Patrol Call Volume and Officer Involvement Summary</t>
  </si>
  <si>
    <t>Northern District Patrol Situational Specifics and Individual Information Summary</t>
  </si>
  <si>
    <t>While Detained</t>
  </si>
  <si>
    <t>City-Wide Calls for Service*</t>
  </si>
  <si>
    <t>City-Wide Individuals*</t>
  </si>
  <si>
    <t>City-Wide Officers*</t>
  </si>
  <si>
    <t>City-Wide Proximity*</t>
  </si>
  <si>
    <t>UOF to No Arrest as Percent</t>
  </si>
  <si>
    <t>General Assaults and Battery to Officer Arrests</t>
  </si>
  <si>
    <t>2021 Off Average</t>
  </si>
  <si>
    <t>Hobble / WRAP Applied After Use of Force</t>
  </si>
  <si>
    <t>Suspicious</t>
  </si>
  <si>
    <t>Welfare Check or Mental Health</t>
  </si>
  <si>
    <t>Warrant or PO</t>
  </si>
  <si>
    <t>Traffic, Crash or Bike</t>
  </si>
  <si>
    <t>Fight, Damage or Disturbance</t>
  </si>
  <si>
    <t>Runaway/Juv</t>
  </si>
  <si>
    <t>Burglary or Robbery</t>
  </si>
  <si>
    <t>CLO/BHO</t>
  </si>
  <si>
    <t>2020*</t>
  </si>
  <si>
    <t>*There were 15 uses of force during the emergency schedule</t>
  </si>
  <si>
    <t>*Four were during the emergency schedule</t>
  </si>
  <si>
    <t>* Six were during the emergency schedule</t>
  </si>
  <si>
    <t>* Five were during the emergency schedule</t>
  </si>
  <si>
    <t>Overall Citywide Experience</t>
  </si>
  <si>
    <t>*Six were during the emergency schedule</t>
  </si>
  <si>
    <t>*2020 had one UOF on a student on a Saturday night, so totals do not add up for day of the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</si>
</sst>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1" fillId="4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10" fontId="5" fillId="4" borderId="5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 wrapText="1"/>
    </xf>
    <xf numFmtId="10" fontId="1" fillId="4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10" fontId="5" fillId="4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wrapText="1"/>
    </xf>
    <xf numFmtId="0" fontId="5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0" fontId="5" fillId="4" borderId="8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 wrapText="1"/>
    </xf>
    <xf numFmtId="10" fontId="5" fillId="4" borderId="1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/>
    </xf>
    <xf numFmtId="10" fontId="5" fillId="5" borderId="5" xfId="1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3" fontId="1" fillId="6" borderId="5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165" fontId="1" fillId="6" borderId="5" xfId="0" applyNumberFormat="1" applyFont="1" applyFill="1" applyBorder="1" applyAlignment="1">
      <alignment horizontal="center" vertical="center"/>
    </xf>
    <xf numFmtId="165" fontId="4" fillId="7" borderId="5" xfId="0" applyNumberFormat="1" applyFont="1" applyFill="1" applyBorder="1" applyAlignment="1">
      <alignment horizontal="center" vertical="center"/>
    </xf>
    <xf numFmtId="165" fontId="1" fillId="6" borderId="6" xfId="0" applyNumberFormat="1" applyFont="1" applyFill="1" applyBorder="1" applyAlignment="1">
      <alignment horizontal="center" vertical="center"/>
    </xf>
    <xf numFmtId="165" fontId="4" fillId="7" borderId="6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3" fontId="4" fillId="7" borderId="5" xfId="0" applyNumberFormat="1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4" fillId="7" borderId="6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0" fontId="5" fillId="3" borderId="5" xfId="1" applyNumberFormat="1" applyFont="1" applyFill="1" applyBorder="1" applyAlignment="1">
      <alignment horizontal="center" vertical="center"/>
    </xf>
    <xf numFmtId="10" fontId="5" fillId="6" borderId="5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3" fontId="1" fillId="4" borderId="9" xfId="0" applyNumberFormat="1" applyFont="1" applyFill="1" applyBorder="1" applyAlignment="1">
      <alignment horizontal="center" vertical="center"/>
    </xf>
    <xf numFmtId="3" fontId="1" fillId="5" borderId="9" xfId="0" applyNumberFormat="1" applyFont="1" applyFill="1" applyBorder="1" applyAlignment="1">
      <alignment horizontal="center" vertical="center"/>
    </xf>
    <xf numFmtId="3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10" fontId="6" fillId="7" borderId="5" xfId="1" applyNumberFormat="1" applyFont="1" applyFill="1" applyBorder="1" applyAlignment="1">
      <alignment horizontal="center" vertical="center"/>
    </xf>
    <xf numFmtId="3" fontId="5" fillId="6" borderId="10" xfId="0" applyNumberFormat="1" applyFont="1" applyFill="1" applyBorder="1" applyAlignment="1">
      <alignment horizontal="center" vertical="center"/>
    </xf>
    <xf numFmtId="10" fontId="5" fillId="6" borderId="10" xfId="1" applyNumberFormat="1" applyFont="1" applyFill="1" applyBorder="1" applyAlignment="1">
      <alignment horizontal="center" vertical="center"/>
    </xf>
    <xf numFmtId="3" fontId="6" fillId="7" borderId="10" xfId="0" applyNumberFormat="1" applyFont="1" applyFill="1" applyBorder="1" applyAlignment="1">
      <alignment horizontal="center" vertical="center"/>
    </xf>
    <xf numFmtId="3" fontId="5" fillId="6" borderId="11" xfId="0" applyNumberFormat="1" applyFont="1" applyFill="1" applyBorder="1" applyAlignment="1">
      <alignment horizontal="center" vertical="center"/>
    </xf>
    <xf numFmtId="3" fontId="6" fillId="7" borderId="11" xfId="0" applyNumberFormat="1" applyFont="1" applyFill="1" applyBorder="1" applyAlignment="1">
      <alignment horizontal="center" vertical="center"/>
    </xf>
    <xf numFmtId="10" fontId="6" fillId="7" borderId="10" xfId="1" applyNumberFormat="1" applyFont="1" applyFill="1" applyBorder="1" applyAlignment="1">
      <alignment horizontal="center" vertical="center"/>
    </xf>
    <xf numFmtId="10" fontId="5" fillId="3" borderId="1" xfId="1" applyNumberFormat="1" applyFont="1" applyFill="1" applyBorder="1" applyAlignment="1">
      <alignment horizontal="center" vertical="center"/>
    </xf>
    <xf numFmtId="10" fontId="6" fillId="7" borderId="1" xfId="1" applyNumberFormat="1" applyFont="1" applyFill="1" applyBorder="1" applyAlignment="1">
      <alignment horizontal="center" vertical="center"/>
    </xf>
    <xf numFmtId="10" fontId="5" fillId="6" borderId="1" xfId="1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164" fontId="3" fillId="7" borderId="6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164" fontId="5" fillId="6" borderId="10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center" vertical="center"/>
    </xf>
    <xf numFmtId="166" fontId="5" fillId="5" borderId="5" xfId="1" applyNumberFormat="1" applyFont="1" applyFill="1" applyBorder="1" applyAlignment="1">
      <alignment horizontal="center" vertical="center"/>
    </xf>
    <xf numFmtId="166" fontId="5" fillId="3" borderId="5" xfId="1" applyNumberFormat="1" applyFont="1" applyFill="1" applyBorder="1" applyAlignment="1">
      <alignment horizontal="center" vertical="center"/>
    </xf>
    <xf numFmtId="166" fontId="5" fillId="6" borderId="5" xfId="1" applyNumberFormat="1" applyFont="1" applyFill="1" applyBorder="1" applyAlignment="1">
      <alignment horizontal="center" vertical="center"/>
    </xf>
    <xf numFmtId="10" fontId="4" fillId="7" borderId="5" xfId="1" applyNumberFormat="1" applyFont="1" applyFill="1" applyBorder="1" applyAlignment="1">
      <alignment horizontal="center" vertical="center"/>
    </xf>
    <xf numFmtId="164" fontId="3" fillId="7" borderId="6" xfId="0" applyNumberFormat="1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center" vertical="center" wrapText="1"/>
    </xf>
    <xf numFmtId="164" fontId="5" fillId="6" borderId="10" xfId="1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2" fontId="4" fillId="7" borderId="6" xfId="0" applyNumberFormat="1" applyFont="1" applyFill="1" applyBorder="1" applyAlignment="1">
      <alignment horizontal="center" vertical="center"/>
    </xf>
    <xf numFmtId="10" fontId="5" fillId="3" borderId="5" xfId="1" applyNumberFormat="1" applyFont="1" applyFill="1" applyBorder="1" applyAlignment="1">
      <alignment horizontal="center" vertical="center" wrapText="1"/>
    </xf>
    <xf numFmtId="10" fontId="5" fillId="6" borderId="10" xfId="1" applyNumberFormat="1" applyFont="1" applyFill="1" applyBorder="1" applyAlignment="1">
      <alignment horizontal="center" vertical="center" wrapText="1"/>
    </xf>
    <xf numFmtId="10" fontId="5" fillId="5" borderId="5" xfId="1" applyNumberFormat="1" applyFont="1" applyFill="1" applyBorder="1" applyAlignment="1">
      <alignment horizontal="center" vertical="center" wrapText="1"/>
    </xf>
    <xf numFmtId="10" fontId="5" fillId="6" borderId="5" xfId="1" applyNumberFormat="1" applyFont="1" applyFill="1" applyBorder="1" applyAlignment="1">
      <alignment horizontal="center" vertical="center" wrapText="1"/>
    </xf>
    <xf numFmtId="10" fontId="6" fillId="7" borderId="5" xfId="1" applyNumberFormat="1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164" fontId="5" fillId="6" borderId="10" xfId="1" applyNumberFormat="1" applyFont="1" applyFill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164" fontId="4" fillId="7" borderId="6" xfId="0" applyNumberFormat="1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10" fontId="5" fillId="6" borderId="11" xfId="1" applyNumberFormat="1" applyFont="1" applyFill="1" applyBorder="1" applyAlignment="1">
      <alignment horizontal="center" vertical="center"/>
    </xf>
    <xf numFmtId="164" fontId="4" fillId="7" borderId="12" xfId="0" applyNumberFormat="1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164" fontId="5" fillId="6" borderId="10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6" fillId="7" borderId="10" xfId="0" applyNumberFormat="1" applyFont="1" applyFill="1" applyBorder="1" applyAlignment="1">
      <alignment horizontal="center" vertical="center" wrapText="1"/>
    </xf>
    <xf numFmtId="164" fontId="5" fillId="4" borderId="5" xfId="1" applyNumberFormat="1" applyFont="1" applyFill="1" applyBorder="1" applyAlignment="1">
      <alignment horizontal="center" vertical="center" wrapText="1"/>
    </xf>
    <xf numFmtId="164" fontId="1" fillId="6" borderId="15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4" fillId="7" borderId="15" xfId="0" applyNumberFormat="1" applyFont="1" applyFill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3" fillId="7" borderId="14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2" fillId="6" borderId="5" xfId="0" applyNumberFormat="1" applyFont="1" applyFill="1" applyBorder="1" applyAlignment="1">
      <alignment horizontal="center" vertical="center" wrapText="1"/>
    </xf>
    <xf numFmtId="164" fontId="3" fillId="7" borderId="5" xfId="0" applyNumberFormat="1" applyFont="1" applyFill="1" applyBorder="1" applyAlignment="1">
      <alignment horizontal="center" vertical="center" wrapText="1"/>
    </xf>
    <xf numFmtId="164" fontId="4" fillId="7" borderId="14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10" fontId="1" fillId="5" borderId="5" xfId="1" applyNumberFormat="1" applyFont="1" applyFill="1" applyBorder="1" applyAlignment="1">
      <alignment horizontal="center" vertical="center" wrapText="1"/>
    </xf>
    <xf numFmtId="10" fontId="1" fillId="6" borderId="5" xfId="1" applyNumberFormat="1" applyFont="1" applyFill="1" applyBorder="1" applyAlignment="1">
      <alignment horizontal="center" vertical="center" wrapText="1"/>
    </xf>
    <xf numFmtId="10" fontId="1" fillId="3" borderId="5" xfId="1" applyNumberFormat="1" applyFont="1" applyFill="1" applyBorder="1" applyAlignment="1">
      <alignment horizontal="center" vertical="center" wrapText="1"/>
    </xf>
    <xf numFmtId="10" fontId="4" fillId="7" borderId="5" xfId="1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164" fontId="4" fillId="7" borderId="10" xfId="0" applyNumberFormat="1" applyFont="1" applyFill="1" applyBorder="1" applyAlignment="1">
      <alignment horizontal="center" vertical="center" wrapText="1"/>
    </xf>
    <xf numFmtId="164" fontId="4" fillId="7" borderId="10" xfId="0" applyNumberFormat="1" applyFont="1" applyFill="1" applyBorder="1" applyAlignment="1">
      <alignment horizontal="center" vertical="center"/>
    </xf>
    <xf numFmtId="10" fontId="5" fillId="4" borderId="5" xfId="1" applyNumberFormat="1" applyFont="1" applyFill="1" applyBorder="1" applyAlignment="1">
      <alignment horizontal="center" vertical="center"/>
    </xf>
    <xf numFmtId="10" fontId="6" fillId="7" borderId="10" xfId="1" applyNumberFormat="1" applyFont="1" applyFill="1" applyBorder="1" applyAlignment="1">
      <alignment horizontal="center" vertical="center" wrapText="1"/>
    </xf>
    <xf numFmtId="164" fontId="6" fillId="7" borderId="11" xfId="0" applyNumberFormat="1" applyFont="1" applyFill="1" applyBorder="1" applyAlignment="1">
      <alignment horizontal="center" vertical="center"/>
    </xf>
    <xf numFmtId="0" fontId="8" fillId="0" borderId="0" xfId="0" applyFont="1"/>
    <xf numFmtId="10" fontId="1" fillId="6" borderId="10" xfId="1" applyNumberFormat="1" applyFont="1" applyFill="1" applyBorder="1" applyAlignment="1">
      <alignment horizontal="center" vertical="center" wrapText="1"/>
    </xf>
    <xf numFmtId="10" fontId="5" fillId="5" borderId="5" xfId="0" applyNumberFormat="1" applyFont="1" applyFill="1" applyBorder="1" applyAlignment="1">
      <alignment horizontal="center" vertical="center" wrapText="1"/>
    </xf>
    <xf numFmtId="10" fontId="6" fillId="7" borderId="5" xfId="0" applyNumberFormat="1" applyFont="1" applyFill="1" applyBorder="1" applyAlignment="1">
      <alignment horizontal="center" vertical="center" wrapText="1"/>
    </xf>
    <xf numFmtId="10" fontId="5" fillId="6" borderId="5" xfId="0" applyNumberFormat="1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164" fontId="1" fillId="6" borderId="10" xfId="1" applyNumberFormat="1" applyFont="1" applyFill="1" applyBorder="1" applyAlignment="1">
      <alignment horizontal="center" vertical="center" wrapText="1"/>
    </xf>
    <xf numFmtId="164" fontId="5" fillId="6" borderId="11" xfId="1" applyNumberFormat="1" applyFont="1" applyFill="1" applyBorder="1" applyAlignment="1">
      <alignment horizontal="center" vertical="center" wrapText="1"/>
    </xf>
    <xf numFmtId="10" fontId="5" fillId="6" borderId="11" xfId="1" applyNumberFormat="1" applyFont="1" applyFill="1" applyBorder="1" applyAlignment="1">
      <alignment horizontal="center" vertical="center" wrapText="1"/>
    </xf>
    <xf numFmtId="164" fontId="5" fillId="6" borderId="11" xfId="1" applyNumberFormat="1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2" fontId="5" fillId="6" borderId="11" xfId="1" applyNumberFormat="1" applyFont="1" applyFill="1" applyBorder="1" applyAlignment="1">
      <alignment horizontal="center" vertical="center"/>
    </xf>
    <xf numFmtId="3" fontId="3" fillId="7" borderId="6" xfId="2" applyNumberFormat="1" applyFont="1" applyFill="1" applyBorder="1" applyAlignment="1">
      <alignment horizontal="center" vertical="center" wrapText="1"/>
    </xf>
    <xf numFmtId="10" fontId="6" fillId="6" borderId="10" xfId="1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6" borderId="10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 wrapText="1"/>
    </xf>
    <xf numFmtId="9" fontId="5" fillId="5" borderId="5" xfId="1" applyFont="1" applyFill="1" applyBorder="1" applyAlignment="1">
      <alignment horizontal="center" vertical="center" wrapText="1"/>
    </xf>
    <xf numFmtId="10" fontId="6" fillId="6" borderId="10" xfId="1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9" fontId="5" fillId="6" borderId="5" xfId="1" applyFont="1" applyFill="1" applyBorder="1" applyAlignment="1">
      <alignment horizontal="center" vertical="center" wrapText="1"/>
    </xf>
    <xf numFmtId="9" fontId="6" fillId="7" borderId="5" xfId="1" applyFont="1" applyFill="1" applyBorder="1" applyAlignment="1">
      <alignment horizontal="center" vertical="center" wrapText="1"/>
    </xf>
    <xf numFmtId="164" fontId="6" fillId="6" borderId="10" xfId="0" applyNumberFormat="1" applyFont="1" applyFill="1" applyBorder="1" applyAlignment="1">
      <alignment horizontal="center" vertical="center" wrapText="1"/>
    </xf>
    <xf numFmtId="164" fontId="6" fillId="6" borderId="10" xfId="1" applyNumberFormat="1" applyFont="1" applyFill="1" applyBorder="1" applyAlignment="1">
      <alignment horizontal="center" vertical="center" wrapText="1"/>
    </xf>
    <xf numFmtId="10" fontId="5" fillId="5" borderId="1" xfId="1" applyNumberFormat="1" applyFont="1" applyFill="1" applyBorder="1" applyAlignment="1">
      <alignment horizontal="center" vertical="center" wrapText="1"/>
    </xf>
    <xf numFmtId="10" fontId="5" fillId="3" borderId="1" xfId="1" applyNumberFormat="1" applyFont="1" applyFill="1" applyBorder="1" applyAlignment="1">
      <alignment horizontal="center" vertical="center" wrapText="1"/>
    </xf>
    <xf numFmtId="10" fontId="5" fillId="6" borderId="1" xfId="1" applyNumberFormat="1" applyFont="1" applyFill="1" applyBorder="1" applyAlignment="1">
      <alignment horizontal="center" vertical="center" wrapText="1"/>
    </xf>
    <xf numFmtId="10" fontId="6" fillId="7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 wrapText="1"/>
    </xf>
    <xf numFmtId="1" fontId="2" fillId="5" borderId="5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9" fontId="5" fillId="5" borderId="5" xfId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10" fontId="5" fillId="4" borderId="5" xfId="1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9" fontId="5" fillId="4" borderId="5" xfId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9" fontId="5" fillId="4" borderId="5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0" fontId="5" fillId="4" borderId="1" xfId="1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0" fontId="1" fillId="4" borderId="5" xfId="1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1" fontId="1" fillId="5" borderId="12" xfId="1" applyNumberFormat="1" applyFont="1" applyFill="1" applyBorder="1" applyAlignment="1">
      <alignment horizontal="center" vertical="center" wrapText="1"/>
    </xf>
    <xf numFmtId="1" fontId="1" fillId="3" borderId="12" xfId="1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164" fontId="6" fillId="7" borderId="11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10" fontId="6" fillId="6" borderId="16" xfId="1" applyNumberFormat="1" applyFont="1" applyFill="1" applyBorder="1" applyAlignment="1">
      <alignment horizontal="center" vertical="center" wrapText="1"/>
    </xf>
    <xf numFmtId="10" fontId="6" fillId="6" borderId="11" xfId="1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wrapText="1"/>
    </xf>
    <xf numFmtId="3" fontId="1" fillId="6" borderId="12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164" fontId="6" fillId="6" borderId="10" xfId="0" applyNumberFormat="1" applyFont="1" applyFill="1" applyBorder="1" applyAlignment="1">
      <alignment horizontal="center" vertical="center"/>
    </xf>
    <xf numFmtId="10" fontId="4" fillId="7" borderId="10" xfId="1" applyNumberFormat="1" applyFont="1" applyFill="1" applyBorder="1" applyAlignment="1">
      <alignment horizontal="center" vertical="center" wrapText="1"/>
    </xf>
    <xf numFmtId="164" fontId="4" fillId="7" borderId="10" xfId="1" applyNumberFormat="1" applyFont="1" applyFill="1" applyBorder="1" applyAlignment="1">
      <alignment horizontal="center" vertical="center" wrapText="1"/>
    </xf>
    <xf numFmtId="164" fontId="6" fillId="7" borderId="10" xfId="1" applyNumberFormat="1" applyFont="1" applyFill="1" applyBorder="1" applyAlignment="1">
      <alignment horizontal="center" vertical="center" wrapText="1"/>
    </xf>
    <xf numFmtId="164" fontId="6" fillId="7" borderId="10" xfId="1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0" fontId="9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7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29"/>
  <sheetViews>
    <sheetView tabSelected="1" zoomScale="110" zoomScaleNormal="110" workbookViewId="0">
      <selection activeCell="I6" sqref="I6"/>
    </sheetView>
  </sheetViews>
  <sheetFormatPr defaultColWidth="9.140625" defaultRowHeight="12" x14ac:dyDescent="0.2"/>
  <cols>
    <col min="1" max="1" width="1.7109375" style="1" customWidth="1"/>
    <col min="2" max="2" width="12.7109375" style="3" customWidth="1"/>
    <col min="3" max="31" width="7.7109375" style="1" customWidth="1"/>
    <col min="32" max="16384" width="9.140625" style="1"/>
  </cols>
  <sheetData>
    <row r="1" spans="2:31" x14ac:dyDescent="0.2">
      <c r="B1" s="287" t="s">
        <v>364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3" spans="2:31" x14ac:dyDescent="0.2">
      <c r="B3" s="271"/>
      <c r="C3" s="283" t="s">
        <v>377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</row>
    <row r="4" spans="2:31" s="5" customFormat="1" ht="24.75" thickBot="1" x14ac:dyDescent="0.3">
      <c r="B4" s="18"/>
      <c r="C4" s="19">
        <v>2009</v>
      </c>
      <c r="D4" s="19">
        <v>2010</v>
      </c>
      <c r="E4" s="19">
        <v>2011</v>
      </c>
      <c r="F4" s="19">
        <v>2012</v>
      </c>
      <c r="G4" s="20">
        <v>2013</v>
      </c>
      <c r="H4" s="20">
        <v>2014</v>
      </c>
      <c r="I4" s="20">
        <v>2015</v>
      </c>
      <c r="J4" s="20">
        <v>2016</v>
      </c>
      <c r="K4" s="20">
        <v>2017</v>
      </c>
      <c r="L4" s="21" t="s">
        <v>0</v>
      </c>
      <c r="M4" s="21" t="s">
        <v>1</v>
      </c>
      <c r="N4" s="21" t="s">
        <v>2</v>
      </c>
      <c r="O4" s="21" t="s">
        <v>3</v>
      </c>
      <c r="P4" s="21" t="s">
        <v>435</v>
      </c>
      <c r="Q4" s="20">
        <v>2018</v>
      </c>
      <c r="R4" s="20">
        <v>2019</v>
      </c>
      <c r="S4" s="20">
        <v>2020</v>
      </c>
      <c r="T4" s="20">
        <v>2021</v>
      </c>
      <c r="U4" s="22">
        <v>2022</v>
      </c>
      <c r="V4" s="21" t="s">
        <v>0</v>
      </c>
      <c r="W4" s="21" t="s">
        <v>1</v>
      </c>
      <c r="X4" s="21" t="s">
        <v>2</v>
      </c>
      <c r="Y4" s="21" t="s">
        <v>3</v>
      </c>
      <c r="Z4" s="21" t="s">
        <v>435</v>
      </c>
      <c r="AA4" s="23" t="s">
        <v>5</v>
      </c>
      <c r="AB4" s="23" t="s">
        <v>6</v>
      </c>
      <c r="AC4" s="23" t="s">
        <v>7</v>
      </c>
      <c r="AD4" s="23" t="s">
        <v>8</v>
      </c>
      <c r="AE4" s="23" t="s">
        <v>435</v>
      </c>
    </row>
    <row r="5" spans="2:31" x14ac:dyDescent="0.2">
      <c r="B5" s="12" t="s">
        <v>9</v>
      </c>
      <c r="C5" s="13" t="s">
        <v>307</v>
      </c>
      <c r="D5" s="13">
        <v>48</v>
      </c>
      <c r="E5" s="13">
        <v>54</v>
      </c>
      <c r="F5" s="13">
        <v>69</v>
      </c>
      <c r="G5" s="14">
        <v>55</v>
      </c>
      <c r="H5" s="14">
        <v>69</v>
      </c>
      <c r="I5" s="14">
        <v>47</v>
      </c>
      <c r="J5" s="14">
        <v>48</v>
      </c>
      <c r="K5" s="14">
        <v>53</v>
      </c>
      <c r="L5" s="15">
        <f>SUM(G5:K5)</f>
        <v>272</v>
      </c>
      <c r="M5" s="69">
        <f>AVERAGE(G5:K5)</f>
        <v>54.4</v>
      </c>
      <c r="N5" s="15">
        <f>MAX(G5:K5)-MIN(G5:K5)</f>
        <v>22</v>
      </c>
      <c r="O5" s="69">
        <f>_xlfn.STDEV.P(G5:K5)</f>
        <v>7.8892331693264079</v>
      </c>
      <c r="P5" s="69">
        <f>(U5-M5)</f>
        <v>14.600000000000001</v>
      </c>
      <c r="Q5" s="14">
        <v>69</v>
      </c>
      <c r="R5" s="14">
        <v>65</v>
      </c>
      <c r="S5" s="14">
        <v>65</v>
      </c>
      <c r="T5" s="14">
        <v>67</v>
      </c>
      <c r="U5" s="16">
        <v>69</v>
      </c>
      <c r="V5" s="15">
        <f>SUM(Q5:U5)</f>
        <v>335</v>
      </c>
      <c r="W5" s="15">
        <f>AVERAGE(Q5:U5)</f>
        <v>67</v>
      </c>
      <c r="X5" s="15">
        <f>MAX(Q5:U5)-MIN(Q5:U5)</f>
        <v>4</v>
      </c>
      <c r="Y5" s="69">
        <f>_xlfn.STDEV.P(Q5:U5)</f>
        <v>1.7888543819998317</v>
      </c>
      <c r="Z5" s="15">
        <f>(U5-W5)</f>
        <v>2</v>
      </c>
      <c r="AA5" s="17">
        <f>SUM(G5:K5, Q5:U5)</f>
        <v>607</v>
      </c>
      <c r="AB5" s="17">
        <f>AVERAGE(G5:K5, Q5:U5)</f>
        <v>60.7</v>
      </c>
      <c r="AC5" s="17">
        <f>MAX(G5:K5,Q5:U5)-MIN(G5:K5,Q5:U5)</f>
        <v>22</v>
      </c>
      <c r="AD5" s="73">
        <f>_xlfn.STDEV.P(G5:K5,Q5:U5)</f>
        <v>8.5094065598019224</v>
      </c>
      <c r="AE5" s="17">
        <f>(U5-AB5)</f>
        <v>8.2999999999999972</v>
      </c>
    </row>
    <row r="6" spans="2:31" x14ac:dyDescent="0.2">
      <c r="B6" s="6" t="s">
        <v>10</v>
      </c>
      <c r="C6" s="7" t="s">
        <v>307</v>
      </c>
      <c r="D6" s="7">
        <v>49</v>
      </c>
      <c r="E6" s="7">
        <v>56</v>
      </c>
      <c r="F6" s="7">
        <v>69</v>
      </c>
      <c r="G6" s="8">
        <v>59</v>
      </c>
      <c r="H6" s="8">
        <v>77</v>
      </c>
      <c r="I6" s="8">
        <v>49</v>
      </c>
      <c r="J6" s="8">
        <v>49</v>
      </c>
      <c r="K6" s="8">
        <v>53</v>
      </c>
      <c r="L6" s="15">
        <f t="shared" ref="L6:L7" si="0">SUM(G6:K6)</f>
        <v>287</v>
      </c>
      <c r="M6" s="69">
        <f t="shared" ref="M6:M7" si="1">AVERAGE(G6:K6)</f>
        <v>57.4</v>
      </c>
      <c r="N6" s="15">
        <f t="shared" ref="N6:N7" si="2">MAX(G6:K6)-MIN(G6:K6)</f>
        <v>28</v>
      </c>
      <c r="O6" s="69">
        <f t="shared" ref="O6:O7" si="3">_xlfn.STDEV.P(G6:K6)</f>
        <v>10.461357464497617</v>
      </c>
      <c r="P6" s="69">
        <f>(U6-M6)</f>
        <v>12.600000000000001</v>
      </c>
      <c r="Q6" s="8">
        <v>71</v>
      </c>
      <c r="R6" s="8">
        <v>66</v>
      </c>
      <c r="S6" s="8">
        <v>67</v>
      </c>
      <c r="T6" s="8">
        <v>67</v>
      </c>
      <c r="U6" s="9">
        <v>70</v>
      </c>
      <c r="V6" s="15">
        <f t="shared" ref="V6:V7" si="4">SUM(Q6:U6)</f>
        <v>341</v>
      </c>
      <c r="W6" s="15">
        <f t="shared" ref="W6:W7" si="5">AVERAGE(Q6:U6)</f>
        <v>68.2</v>
      </c>
      <c r="X6" s="15">
        <f t="shared" ref="X6:X7" si="6">MAX(Q6:U6)-MIN(Q6:U6)</f>
        <v>5</v>
      </c>
      <c r="Y6" s="69">
        <f t="shared" ref="Y6:Y7" si="7">_xlfn.STDEV.P(Q6:U6)</f>
        <v>1.9390719429665315</v>
      </c>
      <c r="Z6" s="15">
        <f t="shared" ref="Z6:Z7" si="8">(U6-W6)</f>
        <v>1.7999999999999972</v>
      </c>
      <c r="AA6" s="17">
        <f t="shared" ref="AA6:AA7" si="9">SUM(G6:K6, Q6:U6)</f>
        <v>628</v>
      </c>
      <c r="AB6" s="17">
        <f t="shared" ref="AB6:AB7" si="10">AVERAGE(G6:K6, Q6:U6)</f>
        <v>62.8</v>
      </c>
      <c r="AC6" s="17">
        <f t="shared" ref="AC6:AC7" si="11">MAX(G6:K6,Q6:U6)-MIN(G6:K6,Q6:U6)</f>
        <v>28</v>
      </c>
      <c r="AD6" s="73">
        <f t="shared" ref="AD6:AD7" si="12">_xlfn.STDEV.P(G6:K6,Q6:U6)</f>
        <v>9.2606695222321811</v>
      </c>
      <c r="AE6" s="17">
        <f t="shared" ref="AE6:AE7" si="13">(U6-AB6)</f>
        <v>7.2000000000000028</v>
      </c>
    </row>
    <row r="7" spans="2:31" x14ac:dyDescent="0.2">
      <c r="B7" s="6" t="s">
        <v>11</v>
      </c>
      <c r="C7" s="7" t="s">
        <v>307</v>
      </c>
      <c r="D7" s="7">
        <v>69</v>
      </c>
      <c r="E7" s="7">
        <v>77</v>
      </c>
      <c r="F7" s="7">
        <v>89</v>
      </c>
      <c r="G7" s="8">
        <v>78</v>
      </c>
      <c r="H7" s="8">
        <v>105</v>
      </c>
      <c r="I7" s="8">
        <v>61</v>
      </c>
      <c r="J7" s="8">
        <v>67</v>
      </c>
      <c r="K7" s="8">
        <v>70</v>
      </c>
      <c r="L7" s="15">
        <f t="shared" si="0"/>
        <v>381</v>
      </c>
      <c r="M7" s="69">
        <f t="shared" si="1"/>
        <v>76.2</v>
      </c>
      <c r="N7" s="15">
        <f t="shared" si="2"/>
        <v>44</v>
      </c>
      <c r="O7" s="69">
        <f t="shared" si="3"/>
        <v>15.406492138056606</v>
      </c>
      <c r="P7" s="69">
        <f>(U7-M7)</f>
        <v>15.799999999999997</v>
      </c>
      <c r="Q7" s="8">
        <v>91</v>
      </c>
      <c r="R7" s="8">
        <v>89</v>
      </c>
      <c r="S7" s="8">
        <v>93</v>
      </c>
      <c r="T7" s="8">
        <v>87</v>
      </c>
      <c r="U7" s="9">
        <v>92</v>
      </c>
      <c r="V7" s="15">
        <f t="shared" si="4"/>
        <v>452</v>
      </c>
      <c r="W7" s="15">
        <f t="shared" si="5"/>
        <v>90.4</v>
      </c>
      <c r="X7" s="15">
        <f t="shared" si="6"/>
        <v>6</v>
      </c>
      <c r="Y7" s="69">
        <f t="shared" si="7"/>
        <v>2.1540659228538015</v>
      </c>
      <c r="Z7" s="15">
        <f t="shared" si="8"/>
        <v>1.5999999999999943</v>
      </c>
      <c r="AA7" s="17">
        <f t="shared" si="9"/>
        <v>833</v>
      </c>
      <c r="AB7" s="17">
        <f t="shared" si="10"/>
        <v>83.3</v>
      </c>
      <c r="AC7" s="17">
        <f t="shared" si="11"/>
        <v>44</v>
      </c>
      <c r="AD7" s="73">
        <f t="shared" si="12"/>
        <v>13.092364186807515</v>
      </c>
      <c r="AE7" s="17">
        <f t="shared" si="13"/>
        <v>8.7000000000000028</v>
      </c>
    </row>
    <row r="9" spans="2:31" s="4" customFormat="1" x14ac:dyDescent="0.2">
      <c r="B9" s="271"/>
      <c r="C9" s="284" t="s">
        <v>434</v>
      </c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6"/>
    </row>
    <row r="10" spans="2:31" s="5" customFormat="1" ht="24.75" thickBot="1" x14ac:dyDescent="0.3">
      <c r="B10" s="18"/>
      <c r="C10" s="19">
        <v>2009</v>
      </c>
      <c r="D10" s="19">
        <v>2010</v>
      </c>
      <c r="E10" s="19">
        <v>2011</v>
      </c>
      <c r="F10" s="19">
        <v>2012</v>
      </c>
      <c r="G10" s="20">
        <v>2013</v>
      </c>
      <c r="H10" s="20">
        <v>2014</v>
      </c>
      <c r="I10" s="20">
        <v>2015</v>
      </c>
      <c r="J10" s="20">
        <v>2016</v>
      </c>
      <c r="K10" s="20">
        <v>2017</v>
      </c>
      <c r="L10" s="21" t="s">
        <v>0</v>
      </c>
      <c r="M10" s="21" t="s">
        <v>1</v>
      </c>
      <c r="N10" s="21" t="s">
        <v>2</v>
      </c>
      <c r="O10" s="21" t="s">
        <v>3</v>
      </c>
      <c r="P10" s="21" t="s">
        <v>435</v>
      </c>
      <c r="Q10" s="20">
        <v>2018</v>
      </c>
      <c r="R10" s="20">
        <v>2019</v>
      </c>
      <c r="S10" s="20">
        <v>2020</v>
      </c>
      <c r="T10" s="20">
        <v>2021</v>
      </c>
      <c r="U10" s="22">
        <v>2022</v>
      </c>
      <c r="V10" s="21" t="s">
        <v>0</v>
      </c>
      <c r="W10" s="21" t="s">
        <v>1</v>
      </c>
      <c r="X10" s="21" t="s">
        <v>2</v>
      </c>
      <c r="Y10" s="21" t="s">
        <v>3</v>
      </c>
      <c r="Z10" s="21" t="s">
        <v>435</v>
      </c>
      <c r="AA10" s="23" t="s">
        <v>5</v>
      </c>
      <c r="AB10" s="23" t="s">
        <v>6</v>
      </c>
      <c r="AC10" s="23" t="s">
        <v>7</v>
      </c>
      <c r="AD10" s="23" t="s">
        <v>8</v>
      </c>
      <c r="AE10" s="23" t="s">
        <v>435</v>
      </c>
    </row>
    <row r="11" spans="2:31" x14ac:dyDescent="0.2">
      <c r="B11" s="12" t="s">
        <v>23</v>
      </c>
      <c r="C11" s="13" t="s">
        <v>307</v>
      </c>
      <c r="D11" s="13">
        <v>6</v>
      </c>
      <c r="E11" s="13">
        <v>9</v>
      </c>
      <c r="F11" s="13">
        <v>8</v>
      </c>
      <c r="G11" s="14">
        <v>7</v>
      </c>
      <c r="H11" s="14">
        <v>6</v>
      </c>
      <c r="I11" s="14">
        <v>6</v>
      </c>
      <c r="J11" s="14">
        <v>12</v>
      </c>
      <c r="K11" s="14">
        <v>18</v>
      </c>
      <c r="L11" s="15">
        <f>SUM(G11:K11)</f>
        <v>49</v>
      </c>
      <c r="M11" s="15">
        <f>AVERAGE(G11:K11)</f>
        <v>9.8000000000000007</v>
      </c>
      <c r="N11" s="15">
        <f>MAX(G11:K11)-MIN(G11:K11)</f>
        <v>12</v>
      </c>
      <c r="O11" s="69">
        <f>_xlfn.STDEV.P(G11:K11)</f>
        <v>4.6647615158762408</v>
      </c>
      <c r="P11" s="15">
        <f>(U11-M11)</f>
        <v>1.1999999999999993</v>
      </c>
      <c r="Q11" s="14">
        <v>11</v>
      </c>
      <c r="R11" s="14">
        <v>6</v>
      </c>
      <c r="S11" s="14">
        <v>10</v>
      </c>
      <c r="T11" s="14">
        <v>5</v>
      </c>
      <c r="U11" s="16">
        <v>11</v>
      </c>
      <c r="V11" s="15">
        <f>SUM(Q11:U11)</f>
        <v>43</v>
      </c>
      <c r="W11" s="15">
        <f>AVERAGE(Q11:U11)</f>
        <v>8.6</v>
      </c>
      <c r="X11" s="15">
        <f>MAX(Q11:U11)-MIN(Q11:U11)</f>
        <v>6</v>
      </c>
      <c r="Y11" s="69">
        <f>_xlfn.STDEV.P(Q11:U11)</f>
        <v>2.5768197453450252</v>
      </c>
      <c r="Z11" s="15">
        <f>(U11-W11)</f>
        <v>2.4000000000000004</v>
      </c>
      <c r="AA11" s="17">
        <f>SUM(G11:K11,Q11:U11)</f>
        <v>92</v>
      </c>
      <c r="AB11" s="17">
        <f>AVERAGE(G11:K11,Q11:U11)</f>
        <v>9.1999999999999993</v>
      </c>
      <c r="AC11" s="17">
        <f>MAX(G11:K11,Q11:U11)-MIN(G11:K11,Q11:U11)</f>
        <v>13</v>
      </c>
      <c r="AD11" s="73">
        <f>_xlfn.STDEV.P(G11:K11,Q11:U11)</f>
        <v>3.8157568056677826</v>
      </c>
      <c r="AE11" s="17">
        <f>(U11-AB11)</f>
        <v>1.8000000000000007</v>
      </c>
    </row>
    <row r="13" spans="2:31" x14ac:dyDescent="0.2">
      <c r="B13" s="273"/>
      <c r="C13" s="283" t="s">
        <v>378</v>
      </c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</row>
    <row r="14" spans="2:31" ht="24.75" thickBot="1" x14ac:dyDescent="0.25">
      <c r="B14" s="18"/>
      <c r="C14" s="19">
        <v>2009</v>
      </c>
      <c r="D14" s="19">
        <v>2010</v>
      </c>
      <c r="E14" s="19">
        <v>2011</v>
      </c>
      <c r="F14" s="19">
        <v>2012</v>
      </c>
      <c r="G14" s="20">
        <v>2013</v>
      </c>
      <c r="H14" s="20">
        <v>2014</v>
      </c>
      <c r="I14" s="20">
        <v>2015</v>
      </c>
      <c r="J14" s="20">
        <v>2016</v>
      </c>
      <c r="K14" s="20">
        <v>2017</v>
      </c>
      <c r="L14" s="21" t="s">
        <v>0</v>
      </c>
      <c r="M14" s="21" t="s">
        <v>1</v>
      </c>
      <c r="N14" s="21" t="s">
        <v>2</v>
      </c>
      <c r="O14" s="21" t="s">
        <v>3</v>
      </c>
      <c r="P14" s="21" t="s">
        <v>435</v>
      </c>
      <c r="Q14" s="20">
        <v>2018</v>
      </c>
      <c r="R14" s="20">
        <v>2019</v>
      </c>
      <c r="S14" s="20">
        <v>2020</v>
      </c>
      <c r="T14" s="20">
        <v>2021</v>
      </c>
      <c r="U14" s="22">
        <v>2022</v>
      </c>
      <c r="V14" s="21" t="s">
        <v>0</v>
      </c>
      <c r="W14" s="21" t="s">
        <v>1</v>
      </c>
      <c r="X14" s="21" t="s">
        <v>2</v>
      </c>
      <c r="Y14" s="21" t="s">
        <v>3</v>
      </c>
      <c r="Z14" s="21" t="s">
        <v>435</v>
      </c>
      <c r="AA14" s="23" t="s">
        <v>5</v>
      </c>
      <c r="AB14" s="23" t="s">
        <v>6</v>
      </c>
      <c r="AC14" s="23" t="s">
        <v>7</v>
      </c>
      <c r="AD14" s="23" t="s">
        <v>8</v>
      </c>
      <c r="AE14" s="23" t="s">
        <v>435</v>
      </c>
    </row>
    <row r="15" spans="2:31" x14ac:dyDescent="0.2">
      <c r="B15" s="98" t="s">
        <v>9</v>
      </c>
      <c r="C15" s="99" t="s">
        <v>307</v>
      </c>
      <c r="D15" s="99">
        <v>51183</v>
      </c>
      <c r="E15" s="99">
        <v>50163</v>
      </c>
      <c r="F15" s="99">
        <v>52309</v>
      </c>
      <c r="G15" s="100">
        <v>51003</v>
      </c>
      <c r="H15" s="100">
        <v>48809</v>
      </c>
      <c r="I15" s="100">
        <v>47694</v>
      </c>
      <c r="J15" s="100">
        <v>49854</v>
      </c>
      <c r="K15" s="100">
        <v>51184</v>
      </c>
      <c r="L15" s="101">
        <f>SUM(G15:K15)</f>
        <v>248544</v>
      </c>
      <c r="M15" s="103">
        <f>AVERAGE(G15:K15)</f>
        <v>49708.800000000003</v>
      </c>
      <c r="N15" s="101">
        <f>MAX(G15:K15)-MIN(G15:K15)</f>
        <v>3490</v>
      </c>
      <c r="O15" s="103">
        <f>_xlfn.STDEV.P(G15:K15)</f>
        <v>1322.2186506020855</v>
      </c>
      <c r="P15" s="103">
        <f>(U15-M15)</f>
        <v>15446.199999999997</v>
      </c>
      <c r="Q15" s="100">
        <v>46056</v>
      </c>
      <c r="R15" s="100">
        <v>46633</v>
      </c>
      <c r="S15" s="100">
        <v>45867</v>
      </c>
      <c r="T15" s="100">
        <v>54795</v>
      </c>
      <c r="U15" s="102">
        <v>65155</v>
      </c>
      <c r="V15" s="101">
        <f>SUM(Q15:U15)</f>
        <v>258506</v>
      </c>
      <c r="W15" s="103">
        <f>AVERAGE(Q15:U15)</f>
        <v>51701.2</v>
      </c>
      <c r="X15" s="101">
        <f>MAX(Q15:U15)-MIN(Q15:U15)</f>
        <v>19288</v>
      </c>
      <c r="Y15" s="103">
        <f>_xlfn.STDEV.P(Q15:U15)</f>
        <v>7512.2454273006815</v>
      </c>
      <c r="Z15" s="103">
        <f>(U15-W15)</f>
        <v>13453.800000000003</v>
      </c>
      <c r="AA15" s="93">
        <f>SUM(G15:K15,Q15:U15)</f>
        <v>507050</v>
      </c>
      <c r="AB15" s="86">
        <f>AVERAGE(G15:K15,Q15:U15)</f>
        <v>50705</v>
      </c>
      <c r="AC15" s="93">
        <f>MAX(G15:K15,Q15:U15)-MIN(G15:K15,Q15:U15)</f>
        <v>19288</v>
      </c>
      <c r="AD15" s="86">
        <f>_xlfn.STDEV.P(G15:K15,Q15:U15)</f>
        <v>5484.8392136871253</v>
      </c>
      <c r="AE15" s="86">
        <f>(U15-AB15)</f>
        <v>14450</v>
      </c>
    </row>
    <row r="16" spans="2:31" x14ac:dyDescent="0.2">
      <c r="B16" s="24" t="s">
        <v>12</v>
      </c>
      <c r="C16" s="87" t="s">
        <v>307</v>
      </c>
      <c r="D16" s="87">
        <v>4194</v>
      </c>
      <c r="E16" s="87">
        <v>4032</v>
      </c>
      <c r="F16" s="87">
        <v>4603</v>
      </c>
      <c r="G16" s="71">
        <v>4469</v>
      </c>
      <c r="H16" s="71">
        <v>4229</v>
      </c>
      <c r="I16" s="71">
        <v>4128</v>
      </c>
      <c r="J16" s="71">
        <v>4363</v>
      </c>
      <c r="K16" s="71">
        <v>4414</v>
      </c>
      <c r="L16" s="79">
        <f t="shared" ref="L16:L28" si="14">SUM(G16:K16)</f>
        <v>21603</v>
      </c>
      <c r="M16" s="81">
        <f t="shared" ref="M16:M28" si="15">AVERAGE(G16:K16)</f>
        <v>4320.6000000000004</v>
      </c>
      <c r="N16" s="79">
        <f t="shared" ref="N16:N28" si="16">MAX(G16:K16)-MIN(G16:K16)</f>
        <v>341</v>
      </c>
      <c r="O16" s="81">
        <f t="shared" ref="O16:O28" si="17">_xlfn.STDEV.P(G16:K16)</f>
        <v>124.92333649082543</v>
      </c>
      <c r="P16" s="81">
        <f t="shared" ref="P16:P28" si="18">(U16-M16)</f>
        <v>-3084.6000000000004</v>
      </c>
      <c r="Q16" s="71">
        <v>3980</v>
      </c>
      <c r="R16" s="71">
        <v>3691</v>
      </c>
      <c r="S16" s="71">
        <v>4241</v>
      </c>
      <c r="T16" s="71">
        <v>4529</v>
      </c>
      <c r="U16" s="77">
        <v>1236</v>
      </c>
      <c r="V16" s="79">
        <f>SUM(Q16:U16)</f>
        <v>17677</v>
      </c>
      <c r="W16" s="81">
        <f>AVERAGE(Q16:U16)</f>
        <v>3535.4</v>
      </c>
      <c r="X16" s="79">
        <f t="shared" ref="X16:X28" si="19">MAX(Q16:U16)-MIN(Q16:U16)</f>
        <v>3293</v>
      </c>
      <c r="Y16" s="81">
        <f>_xlfn.STDEV.P(Q16:U16)</f>
        <v>1182.7284726428124</v>
      </c>
      <c r="Z16" s="81">
        <f t="shared" ref="Z16:Z17" si="20">(U16-W16)</f>
        <v>-2299.4</v>
      </c>
      <c r="AA16" s="93">
        <f t="shared" ref="AA16:AA28" si="21">SUM(G16:K16,Q16:U16)</f>
        <v>39280</v>
      </c>
      <c r="AB16" s="86">
        <f t="shared" ref="AB16:AB28" si="22">AVERAGE(G16:K16,Q16:U16)</f>
        <v>3928</v>
      </c>
      <c r="AC16" s="93">
        <f t="shared" ref="AC16:AC28" si="23">MAX(G16:K16,Q16:U16)-MIN(G16:K16,Q16:U16)</f>
        <v>3293</v>
      </c>
      <c r="AD16" s="82">
        <f t="shared" ref="AD16:AD28" si="24">_xlfn.STDEV.P(G16:K16,Q16:U16)</f>
        <v>928.09536147962729</v>
      </c>
      <c r="AE16" s="82">
        <f t="shared" ref="AE16:AE28" si="25">(U16-AB16)</f>
        <v>-2692</v>
      </c>
    </row>
    <row r="17" spans="2:31" ht="12.75" thickBot="1" x14ac:dyDescent="0.25">
      <c r="B17" s="27" t="s">
        <v>13</v>
      </c>
      <c r="C17" s="88" t="s">
        <v>307</v>
      </c>
      <c r="D17" s="88">
        <v>7213</v>
      </c>
      <c r="E17" s="88">
        <v>6981</v>
      </c>
      <c r="F17" s="88">
        <v>7096</v>
      </c>
      <c r="G17" s="72">
        <v>6401</v>
      </c>
      <c r="H17" s="72">
        <v>5939</v>
      </c>
      <c r="I17" s="72">
        <v>5666</v>
      </c>
      <c r="J17" s="72">
        <v>5163</v>
      </c>
      <c r="K17" s="72">
        <v>5297</v>
      </c>
      <c r="L17" s="80">
        <f t="shared" si="14"/>
        <v>28466</v>
      </c>
      <c r="M17" s="83">
        <f t="shared" si="15"/>
        <v>5693.2</v>
      </c>
      <c r="N17" s="272">
        <f t="shared" si="16"/>
        <v>1238</v>
      </c>
      <c r="O17" s="83">
        <f t="shared" si="17"/>
        <v>447.26385948341499</v>
      </c>
      <c r="P17" s="83">
        <f t="shared" si="18"/>
        <v>-4108.2</v>
      </c>
      <c r="Q17" s="72">
        <v>4454</v>
      </c>
      <c r="R17" s="72">
        <v>3765</v>
      </c>
      <c r="S17" s="72">
        <v>4234</v>
      </c>
      <c r="T17" s="72">
        <v>4852</v>
      </c>
      <c r="U17" s="78">
        <v>1585</v>
      </c>
      <c r="V17" s="80">
        <f>SUM(Q17:U17)</f>
        <v>18890</v>
      </c>
      <c r="W17" s="83">
        <f>AVERAGE(Q17:U17)</f>
        <v>3778</v>
      </c>
      <c r="X17" s="272">
        <f t="shared" si="19"/>
        <v>3267</v>
      </c>
      <c r="Y17" s="83">
        <f>_xlfn.STDEV.P(Q17:U17)</f>
        <v>1151.3301872182453</v>
      </c>
      <c r="Z17" s="83">
        <f t="shared" si="20"/>
        <v>-2193</v>
      </c>
      <c r="AA17" s="89">
        <f t="shared" si="21"/>
        <v>47356</v>
      </c>
      <c r="AB17" s="84">
        <f t="shared" si="22"/>
        <v>4735.6000000000004</v>
      </c>
      <c r="AC17" s="89">
        <f t="shared" si="23"/>
        <v>4816</v>
      </c>
      <c r="AD17" s="84">
        <f t="shared" si="24"/>
        <v>1296.0713097665575</v>
      </c>
      <c r="AE17" s="84">
        <f t="shared" si="25"/>
        <v>-3150.6000000000004</v>
      </c>
    </row>
    <row r="18" spans="2:31" ht="24" x14ac:dyDescent="0.2">
      <c r="B18" s="26" t="s">
        <v>14</v>
      </c>
      <c r="C18" s="90" t="s">
        <v>307</v>
      </c>
      <c r="D18" s="90">
        <v>6611</v>
      </c>
      <c r="E18" s="90">
        <v>6151</v>
      </c>
      <c r="F18" s="90">
        <v>6660</v>
      </c>
      <c r="G18" s="74">
        <v>6215</v>
      </c>
      <c r="H18" s="74">
        <v>4816</v>
      </c>
      <c r="I18" s="74">
        <v>4511</v>
      </c>
      <c r="J18" s="74">
        <v>4647</v>
      </c>
      <c r="K18" s="74">
        <v>4475</v>
      </c>
      <c r="L18" s="91">
        <f t="shared" si="14"/>
        <v>24664</v>
      </c>
      <c r="M18" s="85">
        <f t="shared" si="15"/>
        <v>4932.8</v>
      </c>
      <c r="N18" s="101">
        <f t="shared" si="16"/>
        <v>1740</v>
      </c>
      <c r="O18" s="85">
        <f t="shared" si="17"/>
        <v>652.20499844757398</v>
      </c>
      <c r="P18" s="85">
        <f t="shared" si="18"/>
        <v>-2413.8000000000002</v>
      </c>
      <c r="Q18" s="74">
        <v>3860</v>
      </c>
      <c r="R18" s="74">
        <v>2508</v>
      </c>
      <c r="S18" s="74">
        <v>2154</v>
      </c>
      <c r="T18" s="74">
        <v>2638</v>
      </c>
      <c r="U18" s="92">
        <v>2519</v>
      </c>
      <c r="V18" s="91">
        <f>SUM(Q18:U18)</f>
        <v>13679</v>
      </c>
      <c r="W18" s="85">
        <f>AVERAGE(Q18:U18)</f>
        <v>2735.8</v>
      </c>
      <c r="X18" s="101">
        <f t="shared" si="19"/>
        <v>1706</v>
      </c>
      <c r="Y18" s="85">
        <f>_xlfn.STDEV.P(Q18:U18)</f>
        <v>584.94047560414208</v>
      </c>
      <c r="Z18" s="85">
        <f>(U18-W18)</f>
        <v>-216.80000000000018</v>
      </c>
      <c r="AA18" s="93">
        <f t="shared" si="21"/>
        <v>38343</v>
      </c>
      <c r="AB18" s="86">
        <f t="shared" si="22"/>
        <v>3834.3</v>
      </c>
      <c r="AC18" s="93">
        <f t="shared" si="23"/>
        <v>4061</v>
      </c>
      <c r="AD18" s="86">
        <f t="shared" si="24"/>
        <v>1261.1366341519067</v>
      </c>
      <c r="AE18" s="86">
        <f t="shared" si="25"/>
        <v>-1315.3000000000002</v>
      </c>
    </row>
    <row r="19" spans="2:31" ht="24" x14ac:dyDescent="0.2">
      <c r="B19" s="24" t="s">
        <v>15</v>
      </c>
      <c r="C19" s="87" t="s">
        <v>307</v>
      </c>
      <c r="D19" s="87">
        <v>39</v>
      </c>
      <c r="E19" s="87">
        <v>43</v>
      </c>
      <c r="F19" s="87">
        <v>51</v>
      </c>
      <c r="G19" s="71">
        <v>50</v>
      </c>
      <c r="H19" s="71">
        <v>50</v>
      </c>
      <c r="I19" s="71">
        <v>29</v>
      </c>
      <c r="J19" s="71">
        <v>33</v>
      </c>
      <c r="K19" s="71">
        <v>35</v>
      </c>
      <c r="L19" s="79">
        <f t="shared" si="14"/>
        <v>197</v>
      </c>
      <c r="M19" s="81">
        <f t="shared" si="15"/>
        <v>39.4</v>
      </c>
      <c r="N19" s="79">
        <f t="shared" si="16"/>
        <v>21</v>
      </c>
      <c r="O19" s="81">
        <f t="shared" si="17"/>
        <v>8.8679197109581462</v>
      </c>
      <c r="P19" s="81">
        <f t="shared" si="18"/>
        <v>14.600000000000001</v>
      </c>
      <c r="Q19" s="71">
        <v>54</v>
      </c>
      <c r="R19" s="71">
        <v>40</v>
      </c>
      <c r="S19" s="71">
        <v>52</v>
      </c>
      <c r="T19" s="71">
        <v>50</v>
      </c>
      <c r="U19" s="77">
        <v>54</v>
      </c>
      <c r="V19" s="79">
        <f>SUM(Q19:U19)</f>
        <v>250</v>
      </c>
      <c r="W19" s="81">
        <f>AVERAGE(Q19:U19)</f>
        <v>50</v>
      </c>
      <c r="X19" s="79">
        <f t="shared" si="19"/>
        <v>14</v>
      </c>
      <c r="Y19" s="81">
        <f>_xlfn.STDEV.P(Q19:U19)</f>
        <v>5.215361924162119</v>
      </c>
      <c r="Z19" s="81">
        <f>(U19-W19)</f>
        <v>4</v>
      </c>
      <c r="AA19" s="93">
        <f t="shared" si="21"/>
        <v>447</v>
      </c>
      <c r="AB19" s="86">
        <f t="shared" si="22"/>
        <v>44.7</v>
      </c>
      <c r="AC19" s="93">
        <f t="shared" si="23"/>
        <v>25</v>
      </c>
      <c r="AD19" s="82">
        <f t="shared" si="24"/>
        <v>9.0005555384098379</v>
      </c>
      <c r="AE19" s="82">
        <f t="shared" si="25"/>
        <v>9.2999999999999972</v>
      </c>
    </row>
    <row r="20" spans="2:31" ht="24.75" thickBot="1" x14ac:dyDescent="0.25">
      <c r="B20" s="58" t="s">
        <v>16</v>
      </c>
      <c r="C20" s="94" t="s">
        <v>307</v>
      </c>
      <c r="D20" s="191">
        <f>(D19/D18)</f>
        <v>5.899258811072455E-3</v>
      </c>
      <c r="E20" s="191">
        <f t="shared" ref="E20:H20" si="26">(E19/E18)</f>
        <v>6.990733214111527E-3</v>
      </c>
      <c r="F20" s="191">
        <f t="shared" si="26"/>
        <v>7.6576576576576575E-3</v>
      </c>
      <c r="G20" s="76">
        <f t="shared" si="26"/>
        <v>8.0450522928399038E-3</v>
      </c>
      <c r="H20" s="76">
        <f t="shared" si="26"/>
        <v>1.0382059800664452E-2</v>
      </c>
      <c r="I20" s="76">
        <f>(I19/I18)</f>
        <v>6.428729771669253E-3</v>
      </c>
      <c r="J20" s="76">
        <f t="shared" ref="J20:K20" si="27">(J19/J18)</f>
        <v>7.1013557133634605E-3</v>
      </c>
      <c r="K20" s="76">
        <f t="shared" si="27"/>
        <v>7.82122905027933E-3</v>
      </c>
      <c r="L20" s="97">
        <f t="shared" ref="L20" si="28">(L19/L18)</f>
        <v>7.987349983782031E-3</v>
      </c>
      <c r="M20" s="105"/>
      <c r="N20" s="105"/>
      <c r="O20" s="105"/>
      <c r="P20" s="105"/>
      <c r="Q20" s="76">
        <f t="shared" ref="Q20:T20" si="29">(Q19/Q18)</f>
        <v>1.3989637305699482E-2</v>
      </c>
      <c r="R20" s="76">
        <f t="shared" si="29"/>
        <v>1.5948963317384369E-2</v>
      </c>
      <c r="S20" s="76">
        <f t="shared" si="29"/>
        <v>2.414113277623027E-2</v>
      </c>
      <c r="T20" s="76">
        <f t="shared" si="29"/>
        <v>1.8953752843062926E-2</v>
      </c>
      <c r="U20" s="96">
        <f t="shared" ref="U20" si="30">(U19/U18)</f>
        <v>2.1437078205637158E-2</v>
      </c>
      <c r="V20" s="97">
        <f>(V19/V18)</f>
        <v>1.8276189779954675E-2</v>
      </c>
      <c r="W20" s="105"/>
      <c r="X20" s="105"/>
      <c r="Y20" s="105"/>
      <c r="Z20" s="105"/>
      <c r="AA20" s="104">
        <f t="shared" ref="AA20" si="31">(AA19/AA18)</f>
        <v>1.1657929739457007E-2</v>
      </c>
      <c r="AB20" s="107"/>
      <c r="AC20" s="107"/>
      <c r="AD20" s="107"/>
      <c r="AE20" s="107"/>
    </row>
    <row r="21" spans="2:31" ht="24" x14ac:dyDescent="0.2">
      <c r="B21" s="26" t="s">
        <v>17</v>
      </c>
      <c r="C21" s="90" t="s">
        <v>307</v>
      </c>
      <c r="D21" s="90">
        <v>1260</v>
      </c>
      <c r="E21" s="90">
        <v>1003</v>
      </c>
      <c r="F21" s="90">
        <v>1244</v>
      </c>
      <c r="G21" s="74">
        <v>1149</v>
      </c>
      <c r="H21" s="74">
        <v>979</v>
      </c>
      <c r="I21" s="74">
        <v>929</v>
      </c>
      <c r="J21" s="74">
        <v>697</v>
      </c>
      <c r="K21" s="74">
        <v>595</v>
      </c>
      <c r="L21" s="91">
        <f t="shared" si="14"/>
        <v>4349</v>
      </c>
      <c r="M21" s="85">
        <f t="shared" si="15"/>
        <v>869.8</v>
      </c>
      <c r="N21" s="101">
        <f t="shared" si="16"/>
        <v>554</v>
      </c>
      <c r="O21" s="85">
        <f t="shared" si="17"/>
        <v>199.3774310196618</v>
      </c>
      <c r="P21" s="85">
        <f t="shared" si="18"/>
        <v>-567.79999999999995</v>
      </c>
      <c r="Q21" s="74">
        <v>549</v>
      </c>
      <c r="R21" s="74">
        <v>296</v>
      </c>
      <c r="S21" s="74">
        <v>227</v>
      </c>
      <c r="T21" s="74">
        <v>194</v>
      </c>
      <c r="U21" s="92">
        <v>302</v>
      </c>
      <c r="V21" s="91">
        <f>SUM(Q21:U21)</f>
        <v>1568</v>
      </c>
      <c r="W21" s="85">
        <f>AVERAGE(Q21:U21)</f>
        <v>313.60000000000002</v>
      </c>
      <c r="X21" s="101">
        <f t="shared" si="19"/>
        <v>355</v>
      </c>
      <c r="Y21" s="85">
        <f>_xlfn.STDEV.P(Q21:U21)</f>
        <v>124.62840767658071</v>
      </c>
      <c r="Z21" s="85">
        <f>(U21-W21)</f>
        <v>-11.600000000000023</v>
      </c>
      <c r="AA21" s="93">
        <f t="shared" si="21"/>
        <v>5917</v>
      </c>
      <c r="AB21" s="86">
        <f t="shared" si="22"/>
        <v>591.70000000000005</v>
      </c>
      <c r="AC21" s="93">
        <f t="shared" si="23"/>
        <v>955</v>
      </c>
      <c r="AD21" s="86">
        <f t="shared" si="24"/>
        <v>324.00834865787021</v>
      </c>
      <c r="AE21" s="86">
        <f t="shared" si="25"/>
        <v>-289.70000000000005</v>
      </c>
    </row>
    <row r="22" spans="2:31" ht="24" x14ac:dyDescent="0.2">
      <c r="B22" s="24" t="s">
        <v>20</v>
      </c>
      <c r="C22" s="87" t="s">
        <v>307</v>
      </c>
      <c r="D22" s="87">
        <v>8</v>
      </c>
      <c r="E22" s="87">
        <v>3</v>
      </c>
      <c r="F22" s="87">
        <v>9</v>
      </c>
      <c r="G22" s="71">
        <v>6</v>
      </c>
      <c r="H22" s="71">
        <v>17</v>
      </c>
      <c r="I22" s="71">
        <v>13</v>
      </c>
      <c r="J22" s="71">
        <v>10</v>
      </c>
      <c r="K22" s="71">
        <v>9</v>
      </c>
      <c r="L22" s="79">
        <f t="shared" si="14"/>
        <v>55</v>
      </c>
      <c r="M22" s="81">
        <f t="shared" si="15"/>
        <v>11</v>
      </c>
      <c r="N22" s="79">
        <f t="shared" si="16"/>
        <v>11</v>
      </c>
      <c r="O22" s="81">
        <f t="shared" si="17"/>
        <v>3.7416573867739413</v>
      </c>
      <c r="P22" s="81">
        <f t="shared" si="18"/>
        <v>-3</v>
      </c>
      <c r="Q22" s="71">
        <v>9</v>
      </c>
      <c r="R22" s="71">
        <v>13</v>
      </c>
      <c r="S22" s="71">
        <v>5</v>
      </c>
      <c r="T22" s="71">
        <v>6</v>
      </c>
      <c r="U22" s="77">
        <v>8</v>
      </c>
      <c r="V22" s="79">
        <f>SUM(Q22:U22)</f>
        <v>41</v>
      </c>
      <c r="W22" s="81">
        <f>AVERAGE(Q22:U22)</f>
        <v>8.1999999999999993</v>
      </c>
      <c r="X22" s="79">
        <f t="shared" si="19"/>
        <v>8</v>
      </c>
      <c r="Y22" s="81">
        <f>_xlfn.STDEV.P(Q22:U22)</f>
        <v>2.7856776554368237</v>
      </c>
      <c r="Z22" s="81">
        <f>(U22-W22)</f>
        <v>-0.19999999999999929</v>
      </c>
      <c r="AA22" s="93">
        <f t="shared" si="21"/>
        <v>96</v>
      </c>
      <c r="AB22" s="86">
        <f t="shared" si="22"/>
        <v>9.6</v>
      </c>
      <c r="AC22" s="93">
        <f t="shared" si="23"/>
        <v>12</v>
      </c>
      <c r="AD22" s="82">
        <f t="shared" si="24"/>
        <v>3.5832945734337835</v>
      </c>
      <c r="AE22" s="82">
        <f t="shared" si="25"/>
        <v>-1.5999999999999996</v>
      </c>
    </row>
    <row r="23" spans="2:31" ht="24.75" thickBot="1" x14ac:dyDescent="0.25">
      <c r="B23" s="58" t="s">
        <v>16</v>
      </c>
      <c r="C23" s="94" t="s">
        <v>307</v>
      </c>
      <c r="D23" s="191">
        <f>(D22/D21)</f>
        <v>6.3492063492063492E-3</v>
      </c>
      <c r="E23" s="191">
        <f t="shared" ref="E23:H23" si="32">(E22/E21)</f>
        <v>2.9910269192422734E-3</v>
      </c>
      <c r="F23" s="191">
        <f t="shared" si="32"/>
        <v>7.2347266881028936E-3</v>
      </c>
      <c r="G23" s="76">
        <f t="shared" si="32"/>
        <v>5.2219321148825066E-3</v>
      </c>
      <c r="H23" s="76">
        <f t="shared" si="32"/>
        <v>1.7364657814096015E-2</v>
      </c>
      <c r="I23" s="76">
        <f>(I22/I21)</f>
        <v>1.3993541442411194E-2</v>
      </c>
      <c r="J23" s="76">
        <f t="shared" ref="J23:K23" si="33">(J22/J21)</f>
        <v>1.4347202295552367E-2</v>
      </c>
      <c r="K23" s="76">
        <f t="shared" si="33"/>
        <v>1.5126050420168067E-2</v>
      </c>
      <c r="L23" s="97">
        <f t="shared" ref="L23" si="34">(L22/L21)</f>
        <v>1.2646585421936076E-2</v>
      </c>
      <c r="M23" s="105"/>
      <c r="N23" s="105"/>
      <c r="O23" s="105"/>
      <c r="P23" s="105"/>
      <c r="Q23" s="76">
        <f t="shared" ref="Q23:T23" si="35">(Q22/Q21)</f>
        <v>1.6393442622950821E-2</v>
      </c>
      <c r="R23" s="76">
        <f t="shared" si="35"/>
        <v>4.3918918918918921E-2</v>
      </c>
      <c r="S23" s="76">
        <f t="shared" si="35"/>
        <v>2.2026431718061675E-2</v>
      </c>
      <c r="T23" s="76">
        <f t="shared" si="35"/>
        <v>3.0927835051546393E-2</v>
      </c>
      <c r="U23" s="96">
        <f t="shared" ref="U23" si="36">(U22/U21)</f>
        <v>2.6490066225165563E-2</v>
      </c>
      <c r="V23" s="97">
        <f>(V22/V21)</f>
        <v>2.6147959183673471E-2</v>
      </c>
      <c r="W23" s="105"/>
      <c r="X23" s="105"/>
      <c r="Y23" s="105"/>
      <c r="Z23" s="105"/>
      <c r="AA23" s="104">
        <f t="shared" ref="AA23" si="37">(AA22/AA21)</f>
        <v>1.6224438059827616E-2</v>
      </c>
      <c r="AB23" s="107"/>
      <c r="AC23" s="107"/>
      <c r="AD23" s="107"/>
      <c r="AE23" s="107"/>
    </row>
    <row r="24" spans="2:31" ht="24" x14ac:dyDescent="0.2">
      <c r="B24" s="26" t="s">
        <v>18</v>
      </c>
      <c r="C24" s="90" t="s">
        <v>307</v>
      </c>
      <c r="D24" s="90">
        <f>SUM(D18,D21)</f>
        <v>7871</v>
      </c>
      <c r="E24" s="90">
        <v>7154</v>
      </c>
      <c r="F24" s="90">
        <v>7904</v>
      </c>
      <c r="G24" s="74">
        <v>7364</v>
      </c>
      <c r="H24" s="74">
        <v>5795</v>
      </c>
      <c r="I24" s="74">
        <v>5440</v>
      </c>
      <c r="J24" s="74">
        <v>5344</v>
      </c>
      <c r="K24" s="74">
        <v>5070</v>
      </c>
      <c r="L24" s="91">
        <f t="shared" si="14"/>
        <v>29013</v>
      </c>
      <c r="M24" s="85">
        <f t="shared" si="15"/>
        <v>5802.6</v>
      </c>
      <c r="N24" s="101">
        <f t="shared" si="16"/>
        <v>2294</v>
      </c>
      <c r="O24" s="85">
        <f t="shared" si="17"/>
        <v>814.43516623485755</v>
      </c>
      <c r="P24" s="85">
        <f t="shared" si="18"/>
        <v>-2981.6000000000004</v>
      </c>
      <c r="Q24" s="74">
        <v>4409</v>
      </c>
      <c r="R24" s="74">
        <v>2804</v>
      </c>
      <c r="S24" s="74">
        <f>SUM(S21+S18)</f>
        <v>2381</v>
      </c>
      <c r="T24" s="74">
        <f>SUM(T21+T18)</f>
        <v>2832</v>
      </c>
      <c r="U24" s="92">
        <v>2821</v>
      </c>
      <c r="V24" s="91">
        <f>SUM(Q24:U24)</f>
        <v>15247</v>
      </c>
      <c r="W24" s="85">
        <f>AVERAGE(Q24:U24)</f>
        <v>3049.4</v>
      </c>
      <c r="X24" s="101">
        <f t="shared" si="19"/>
        <v>2028</v>
      </c>
      <c r="Y24" s="85">
        <f>_xlfn.STDEV.P(Q24:U24)</f>
        <v>700.70267589042362</v>
      </c>
      <c r="Z24" s="85">
        <f>(U24-W24)</f>
        <v>-228.40000000000009</v>
      </c>
      <c r="AA24" s="93">
        <f t="shared" si="21"/>
        <v>44260</v>
      </c>
      <c r="AB24" s="86">
        <f t="shared" si="22"/>
        <v>4426</v>
      </c>
      <c r="AC24" s="93">
        <f t="shared" si="23"/>
        <v>4983</v>
      </c>
      <c r="AD24" s="86">
        <f t="shared" si="24"/>
        <v>1572.3142179602651</v>
      </c>
      <c r="AE24" s="86">
        <f t="shared" si="25"/>
        <v>-1605</v>
      </c>
    </row>
    <row r="25" spans="2:31" ht="24" x14ac:dyDescent="0.2">
      <c r="B25" s="24" t="s">
        <v>21</v>
      </c>
      <c r="C25" s="87" t="s">
        <v>307</v>
      </c>
      <c r="D25" s="87">
        <v>47</v>
      </c>
      <c r="E25" s="87">
        <v>46</v>
      </c>
      <c r="F25" s="87">
        <v>60</v>
      </c>
      <c r="G25" s="71">
        <v>56</v>
      </c>
      <c r="H25" s="71">
        <v>67</v>
      </c>
      <c r="I25" s="71">
        <v>42</v>
      </c>
      <c r="J25" s="71">
        <v>43</v>
      </c>
      <c r="K25" s="71">
        <v>44</v>
      </c>
      <c r="L25" s="79">
        <f t="shared" si="14"/>
        <v>252</v>
      </c>
      <c r="M25" s="81">
        <f t="shared" si="15"/>
        <v>50.4</v>
      </c>
      <c r="N25" s="79">
        <f t="shared" si="16"/>
        <v>25</v>
      </c>
      <c r="O25" s="81">
        <f t="shared" si="17"/>
        <v>9.7283092056122484</v>
      </c>
      <c r="P25" s="81">
        <f t="shared" si="18"/>
        <v>11.600000000000001</v>
      </c>
      <c r="Q25" s="71">
        <v>63</v>
      </c>
      <c r="R25" s="71">
        <v>53</v>
      </c>
      <c r="S25" s="71">
        <v>57</v>
      </c>
      <c r="T25" s="71">
        <v>56</v>
      </c>
      <c r="U25" s="77">
        <v>62</v>
      </c>
      <c r="V25" s="79">
        <f>SUM(Q25:U25)</f>
        <v>291</v>
      </c>
      <c r="W25" s="81">
        <f>AVERAGE(Q25:U25)</f>
        <v>58.2</v>
      </c>
      <c r="X25" s="79">
        <f t="shared" si="19"/>
        <v>10</v>
      </c>
      <c r="Y25" s="81">
        <f>_xlfn.STDEV.P(Q25:U25)</f>
        <v>3.7629775444453557</v>
      </c>
      <c r="Z25" s="81">
        <f>(U25-W25)</f>
        <v>3.7999999999999972</v>
      </c>
      <c r="AA25" s="93">
        <f t="shared" si="21"/>
        <v>543</v>
      </c>
      <c r="AB25" s="86">
        <f t="shared" si="22"/>
        <v>54.3</v>
      </c>
      <c r="AC25" s="93">
        <f t="shared" si="23"/>
        <v>25</v>
      </c>
      <c r="AD25" s="82">
        <f t="shared" si="24"/>
        <v>8.3432607534464598</v>
      </c>
      <c r="AE25" s="82">
        <f t="shared" si="25"/>
        <v>7.7000000000000028</v>
      </c>
    </row>
    <row r="26" spans="2:31" ht="24.75" thickBot="1" x14ac:dyDescent="0.25">
      <c r="B26" s="58" t="s">
        <v>16</v>
      </c>
      <c r="C26" s="94" t="s">
        <v>307</v>
      </c>
      <c r="D26" s="191">
        <f>(D25/D24)</f>
        <v>5.9712870029221187E-3</v>
      </c>
      <c r="E26" s="191">
        <f t="shared" ref="E26:H26" si="38">(E25/E24)</f>
        <v>6.4299692479731618E-3</v>
      </c>
      <c r="F26" s="191">
        <f t="shared" si="38"/>
        <v>7.5910931174089065E-3</v>
      </c>
      <c r="G26" s="76">
        <f t="shared" si="38"/>
        <v>7.6045627376425855E-3</v>
      </c>
      <c r="H26" s="76">
        <f t="shared" si="38"/>
        <v>1.1561691113028473E-2</v>
      </c>
      <c r="I26" s="76">
        <f>(I25/I24)</f>
        <v>7.720588235294118E-3</v>
      </c>
      <c r="J26" s="76">
        <f t="shared" ref="J26:K26" si="39">(J25/J24)</f>
        <v>8.0464071856287418E-3</v>
      </c>
      <c r="K26" s="76">
        <f t="shared" si="39"/>
        <v>8.6785009861932941E-3</v>
      </c>
      <c r="L26" s="97">
        <f t="shared" ref="L26" si="40">(L25/L24)</f>
        <v>8.6857615551649264E-3</v>
      </c>
      <c r="M26" s="105"/>
      <c r="N26" s="272">
        <f t="shared" si="16"/>
        <v>3.9571283753858872E-3</v>
      </c>
      <c r="O26" s="105"/>
      <c r="P26" s="105"/>
      <c r="Q26" s="76">
        <f t="shared" ref="Q26" si="41">(Q25/Q24)</f>
        <v>1.4288954411431163E-2</v>
      </c>
      <c r="R26" s="76">
        <f>(R25/R24)</f>
        <v>1.8901569186875893E-2</v>
      </c>
      <c r="S26" s="76">
        <f>(S25/S24)</f>
        <v>2.393952120957581E-2</v>
      </c>
      <c r="T26" s="76">
        <f>(T25/T24)</f>
        <v>1.977401129943503E-2</v>
      </c>
      <c r="U26" s="96">
        <f>(U25/U24)</f>
        <v>2.197802197802198E-2</v>
      </c>
      <c r="V26" s="97">
        <f>(V25/V24)</f>
        <v>1.9085721781334032E-2</v>
      </c>
      <c r="W26" s="105"/>
      <c r="X26" s="105"/>
      <c r="Y26" s="105"/>
      <c r="Z26" s="105"/>
      <c r="AA26" s="104">
        <f t="shared" ref="AA26" si="42">(AA25/AA24)</f>
        <v>1.2268413917758698E-2</v>
      </c>
      <c r="AB26" s="107"/>
      <c r="AC26" s="107"/>
      <c r="AD26" s="107"/>
      <c r="AE26" s="107"/>
    </row>
    <row r="27" spans="2:31" x14ac:dyDescent="0.2">
      <c r="B27" s="26" t="s">
        <v>19</v>
      </c>
      <c r="C27" s="90" t="s">
        <v>307</v>
      </c>
      <c r="D27" s="90">
        <v>49</v>
      </c>
      <c r="E27" s="90">
        <v>56</v>
      </c>
      <c r="F27" s="90">
        <v>69</v>
      </c>
      <c r="G27" s="74">
        <v>59</v>
      </c>
      <c r="H27" s="74">
        <v>77</v>
      </c>
      <c r="I27" s="74">
        <v>49</v>
      </c>
      <c r="J27" s="74">
        <v>49</v>
      </c>
      <c r="K27" s="74">
        <v>53</v>
      </c>
      <c r="L27" s="91">
        <f t="shared" si="14"/>
        <v>287</v>
      </c>
      <c r="M27" s="85">
        <f t="shared" si="15"/>
        <v>57.4</v>
      </c>
      <c r="N27" s="101">
        <f t="shared" si="16"/>
        <v>28</v>
      </c>
      <c r="O27" s="85">
        <f t="shared" si="17"/>
        <v>10.461357464497617</v>
      </c>
      <c r="P27" s="85">
        <f t="shared" si="18"/>
        <v>12.600000000000001</v>
      </c>
      <c r="Q27" s="74">
        <v>71</v>
      </c>
      <c r="R27" s="74">
        <v>66</v>
      </c>
      <c r="S27" s="74">
        <v>67</v>
      </c>
      <c r="T27" s="74">
        <v>67</v>
      </c>
      <c r="U27" s="92">
        <v>70</v>
      </c>
      <c r="V27" s="91">
        <f>SUM(Q27:U27)</f>
        <v>341</v>
      </c>
      <c r="W27" s="85">
        <f>AVERAGE(Q27:U27)</f>
        <v>68.2</v>
      </c>
      <c r="X27" s="101">
        <f t="shared" si="19"/>
        <v>5</v>
      </c>
      <c r="Y27" s="85">
        <f>_xlfn.STDEV.P(Q27:U27)</f>
        <v>1.9390719429665315</v>
      </c>
      <c r="Z27" s="85">
        <f>(U27-W27)</f>
        <v>1.7999999999999972</v>
      </c>
      <c r="AA27" s="93">
        <f t="shared" si="21"/>
        <v>628</v>
      </c>
      <c r="AB27" s="86">
        <f t="shared" si="22"/>
        <v>62.8</v>
      </c>
      <c r="AC27" s="93">
        <f t="shared" si="23"/>
        <v>28</v>
      </c>
      <c r="AD27" s="86">
        <f t="shared" si="24"/>
        <v>9.2606695222321811</v>
      </c>
      <c r="AE27" s="86">
        <f t="shared" si="25"/>
        <v>7.2000000000000028</v>
      </c>
    </row>
    <row r="28" spans="2:31" x14ac:dyDescent="0.2">
      <c r="B28" s="24" t="s">
        <v>22</v>
      </c>
      <c r="C28" s="87" t="s">
        <v>307</v>
      </c>
      <c r="D28" s="87">
        <v>2</v>
      </c>
      <c r="E28" s="87">
        <v>10</v>
      </c>
      <c r="F28" s="87">
        <v>9</v>
      </c>
      <c r="G28" s="71">
        <v>3</v>
      </c>
      <c r="H28" s="71">
        <v>10</v>
      </c>
      <c r="I28" s="71">
        <v>7</v>
      </c>
      <c r="J28" s="71">
        <v>6</v>
      </c>
      <c r="K28" s="71">
        <v>9</v>
      </c>
      <c r="L28" s="79">
        <f t="shared" si="14"/>
        <v>35</v>
      </c>
      <c r="M28" s="81">
        <f t="shared" si="15"/>
        <v>7</v>
      </c>
      <c r="N28" s="79">
        <f t="shared" si="16"/>
        <v>7</v>
      </c>
      <c r="O28" s="81">
        <f t="shared" si="17"/>
        <v>2.4494897427831779</v>
      </c>
      <c r="P28" s="81">
        <f t="shared" si="18"/>
        <v>1</v>
      </c>
      <c r="Q28" s="71">
        <v>8</v>
      </c>
      <c r="R28" s="71">
        <v>13</v>
      </c>
      <c r="S28" s="71">
        <v>10</v>
      </c>
      <c r="T28" s="71">
        <v>11</v>
      </c>
      <c r="U28" s="77">
        <v>8</v>
      </c>
      <c r="V28" s="79">
        <f>SUM(Q28:U28)</f>
        <v>50</v>
      </c>
      <c r="W28" s="81">
        <f>AVERAGE(Q28:U28)</f>
        <v>10</v>
      </c>
      <c r="X28" s="79">
        <f t="shared" si="19"/>
        <v>5</v>
      </c>
      <c r="Y28" s="81">
        <f>_xlfn.STDEV.P(Q28:U28)</f>
        <v>1.8973665961010275</v>
      </c>
      <c r="Z28" s="81">
        <f>(U28-W28)</f>
        <v>-2</v>
      </c>
      <c r="AA28" s="93">
        <f t="shared" si="21"/>
        <v>85</v>
      </c>
      <c r="AB28" s="86">
        <f t="shared" si="22"/>
        <v>8.5</v>
      </c>
      <c r="AC28" s="93">
        <f t="shared" si="23"/>
        <v>10</v>
      </c>
      <c r="AD28" s="82">
        <f t="shared" si="24"/>
        <v>2.6551836094703507</v>
      </c>
      <c r="AE28" s="82">
        <f t="shared" si="25"/>
        <v>-0.5</v>
      </c>
    </row>
    <row r="29" spans="2:31" ht="24.75" customHeight="1" x14ac:dyDescent="0.2">
      <c r="B29" s="61" t="s">
        <v>433</v>
      </c>
      <c r="C29" s="95" t="s">
        <v>307</v>
      </c>
      <c r="D29" s="245">
        <f>(D28/D27)</f>
        <v>4.0816326530612242E-2</v>
      </c>
      <c r="E29" s="245">
        <f t="shared" ref="E29:H29" si="43">(E28/E27)</f>
        <v>0.17857142857142858</v>
      </c>
      <c r="F29" s="245">
        <f t="shared" si="43"/>
        <v>0.13043478260869565</v>
      </c>
      <c r="G29" s="75">
        <f t="shared" si="43"/>
        <v>5.0847457627118647E-2</v>
      </c>
      <c r="H29" s="75">
        <f t="shared" si="43"/>
        <v>0.12987012987012986</v>
      </c>
      <c r="I29" s="75">
        <f>(I28/I27)</f>
        <v>0.14285714285714285</v>
      </c>
      <c r="J29" s="75">
        <f t="shared" ref="J29:K29" si="44">(J28/J27)</f>
        <v>0.12244897959183673</v>
      </c>
      <c r="K29" s="75">
        <f t="shared" si="44"/>
        <v>0.16981132075471697</v>
      </c>
      <c r="L29" s="79"/>
      <c r="M29" s="108"/>
      <c r="N29" s="108"/>
      <c r="O29" s="108"/>
      <c r="P29" s="108"/>
      <c r="Q29" s="75">
        <f t="shared" ref="Q29" si="45">(Q28/Q27)</f>
        <v>0.11267605633802817</v>
      </c>
      <c r="R29" s="75">
        <f>(R28/R27)</f>
        <v>0.19696969696969696</v>
      </c>
      <c r="S29" s="75">
        <f>(S28/S27)</f>
        <v>0.14925373134328357</v>
      </c>
      <c r="T29" s="75">
        <f>(T28/T27)</f>
        <v>0.16417910447761194</v>
      </c>
      <c r="U29" s="111">
        <f>(U28/U27)</f>
        <v>0.11428571428571428</v>
      </c>
      <c r="V29" s="113">
        <f>(V28/V27)</f>
        <v>0.1466275659824047</v>
      </c>
      <c r="W29" s="108"/>
      <c r="X29" s="108"/>
      <c r="Y29" s="108"/>
      <c r="Z29" s="108"/>
      <c r="AA29" s="112">
        <f>(AA28/AA27)</f>
        <v>0.13535031847133758</v>
      </c>
      <c r="AB29" s="109"/>
      <c r="AC29" s="109"/>
      <c r="AD29" s="109"/>
      <c r="AE29" s="109"/>
    </row>
  </sheetData>
  <sheetProtection algorithmName="SHA-512" hashValue="mVSQ4lrYJszxGb1J3Fi03xTkVp4B1J0il2yEhxd4zOO4xb2CwPmxmwu9SO5Ppi1eN/OyUcf7ovKsQ4Fs7IpdDA==" saltValue="9PzdotwgUsLzfT+3++5k3g==" spinCount="100000" sheet="1" objects="1" scenarios="1"/>
  <mergeCells count="4">
    <mergeCell ref="C3:AE3"/>
    <mergeCell ref="C9:AE9"/>
    <mergeCell ref="C13:AE13"/>
    <mergeCell ref="B1:AE1"/>
  </mergeCells>
  <pageMargins left="0.7" right="0.7" top="0.75" bottom="0.75" header="0.3" footer="0.3"/>
  <pageSetup paperSize="17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E265"/>
  <sheetViews>
    <sheetView topLeftCell="A225" zoomScale="110" zoomScaleNormal="110" workbookViewId="0">
      <selection activeCell="Y149" sqref="Y149"/>
    </sheetView>
  </sheetViews>
  <sheetFormatPr defaultColWidth="9.140625" defaultRowHeight="12" x14ac:dyDescent="0.2"/>
  <cols>
    <col min="1" max="1" width="1.7109375" style="1" customWidth="1"/>
    <col min="2" max="2" width="12.7109375" style="1" customWidth="1"/>
    <col min="3" max="31" width="7.7109375" style="1" customWidth="1"/>
    <col min="32" max="16384" width="9.140625" style="1"/>
  </cols>
  <sheetData>
    <row r="1" spans="2:31" x14ac:dyDescent="0.2">
      <c r="B1" s="287" t="s">
        <v>365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3" spans="2:31" x14ac:dyDescent="0.2">
      <c r="B3" s="271"/>
      <c r="C3" s="283" t="s">
        <v>379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</row>
    <row r="4" spans="2:31" ht="24.75" thickBot="1" x14ac:dyDescent="0.25">
      <c r="B4" s="18"/>
      <c r="C4" s="19">
        <v>2009</v>
      </c>
      <c r="D4" s="19">
        <v>2010</v>
      </c>
      <c r="E4" s="19">
        <v>2011</v>
      </c>
      <c r="F4" s="19">
        <v>2012</v>
      </c>
      <c r="G4" s="20">
        <v>2013</v>
      </c>
      <c r="H4" s="20">
        <v>2014</v>
      </c>
      <c r="I4" s="20">
        <v>2015</v>
      </c>
      <c r="J4" s="20">
        <v>2016</v>
      </c>
      <c r="K4" s="20">
        <v>2017</v>
      </c>
      <c r="L4" s="21" t="s">
        <v>0</v>
      </c>
      <c r="M4" s="21" t="s">
        <v>1</v>
      </c>
      <c r="N4" s="21" t="s">
        <v>2</v>
      </c>
      <c r="O4" s="21" t="s">
        <v>3</v>
      </c>
      <c r="P4" s="21" t="s">
        <v>435</v>
      </c>
      <c r="Q4" s="20">
        <v>2018</v>
      </c>
      <c r="R4" s="20">
        <v>2019</v>
      </c>
      <c r="S4" s="20">
        <v>2020</v>
      </c>
      <c r="T4" s="20">
        <v>2021</v>
      </c>
      <c r="U4" s="22">
        <v>2022</v>
      </c>
      <c r="V4" s="21" t="s">
        <v>0</v>
      </c>
      <c r="W4" s="21" t="s">
        <v>1</v>
      </c>
      <c r="X4" s="21" t="s">
        <v>2</v>
      </c>
      <c r="Y4" s="21" t="s">
        <v>3</v>
      </c>
      <c r="Z4" s="21" t="s">
        <v>435</v>
      </c>
      <c r="AA4" s="23" t="s">
        <v>5</v>
      </c>
      <c r="AB4" s="23" t="s">
        <v>6</v>
      </c>
      <c r="AC4" s="23" t="s">
        <v>7</v>
      </c>
      <c r="AD4" s="23" t="s">
        <v>8</v>
      </c>
      <c r="AE4" s="23" t="s">
        <v>435</v>
      </c>
    </row>
    <row r="5" spans="2:31" x14ac:dyDescent="0.2">
      <c r="B5" s="12" t="s">
        <v>23</v>
      </c>
      <c r="C5" s="116" t="s">
        <v>307</v>
      </c>
      <c r="D5" s="116">
        <v>49</v>
      </c>
      <c r="E5" s="116">
        <v>56</v>
      </c>
      <c r="F5" s="116">
        <v>69</v>
      </c>
      <c r="G5" s="117">
        <v>59</v>
      </c>
      <c r="H5" s="117">
        <v>77</v>
      </c>
      <c r="I5" s="117">
        <v>49</v>
      </c>
      <c r="J5" s="117">
        <v>49</v>
      </c>
      <c r="K5" s="117">
        <v>53</v>
      </c>
      <c r="L5" s="118">
        <f>SUM(G5:K5)</f>
        <v>287</v>
      </c>
      <c r="M5" s="119">
        <f>AVERAGE(G5:K5)</f>
        <v>57.4</v>
      </c>
      <c r="N5" s="118">
        <f>MAX(G5:K5)-MIN(G5:K5)</f>
        <v>28</v>
      </c>
      <c r="O5" s="119">
        <f>_xlfn.STDEV.P(G5:K5)</f>
        <v>10.461357464497617</v>
      </c>
      <c r="P5" s="119">
        <f>(U5-M5)</f>
        <v>12.600000000000001</v>
      </c>
      <c r="Q5" s="117">
        <v>71</v>
      </c>
      <c r="R5" s="117">
        <v>66</v>
      </c>
      <c r="S5" s="117">
        <v>67</v>
      </c>
      <c r="T5" s="117">
        <v>67</v>
      </c>
      <c r="U5" s="120">
        <v>70</v>
      </c>
      <c r="V5" s="118">
        <f>SUM(Q5:U5)</f>
        <v>341</v>
      </c>
      <c r="W5" s="118">
        <f>AVERAGE(Q5:U5)</f>
        <v>68.2</v>
      </c>
      <c r="X5" s="118">
        <f>MAX(Q5:U5)-MIN(Q5:U5)</f>
        <v>5</v>
      </c>
      <c r="Y5" s="119">
        <f>_xlfn.STDEV.P(Q5:U5)</f>
        <v>1.9390719429665315</v>
      </c>
      <c r="Z5" s="119">
        <f>(U5-W5)</f>
        <v>1.7999999999999972</v>
      </c>
      <c r="AA5" s="121">
        <f>SUM(G5:K5,Q5:U5)</f>
        <v>628</v>
      </c>
      <c r="AB5" s="121">
        <f>AVERAGE(G5:K5,Q5:U5)</f>
        <v>62.8</v>
      </c>
      <c r="AC5" s="121">
        <f>MAX(G5:K5,Q5:U5)-MIN(G5:K5,Q5:U5)</f>
        <v>28</v>
      </c>
      <c r="AD5" s="122">
        <f>_xlfn.STDEV.P(G5:K5,Q5:U5)</f>
        <v>9.2606695222321811</v>
      </c>
      <c r="AE5" s="122">
        <f>(U5-AB5)</f>
        <v>7.2000000000000028</v>
      </c>
    </row>
    <row r="7" spans="2:31" x14ac:dyDescent="0.2">
      <c r="B7" s="271"/>
      <c r="C7" s="283" t="s">
        <v>380</v>
      </c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</row>
    <row r="8" spans="2:31" ht="24.75" thickBot="1" x14ac:dyDescent="0.25">
      <c r="B8" s="18"/>
      <c r="C8" s="19">
        <v>2009</v>
      </c>
      <c r="D8" s="19">
        <v>2010</v>
      </c>
      <c r="E8" s="19">
        <v>2011</v>
      </c>
      <c r="F8" s="19">
        <v>2012</v>
      </c>
      <c r="G8" s="20">
        <v>2013</v>
      </c>
      <c r="H8" s="20">
        <v>2014</v>
      </c>
      <c r="I8" s="20">
        <v>2015</v>
      </c>
      <c r="J8" s="20">
        <v>2016</v>
      </c>
      <c r="K8" s="20">
        <v>2017</v>
      </c>
      <c r="L8" s="21" t="s">
        <v>0</v>
      </c>
      <c r="M8" s="21" t="s">
        <v>1</v>
      </c>
      <c r="N8" s="21" t="s">
        <v>2</v>
      </c>
      <c r="O8" s="21" t="s">
        <v>3</v>
      </c>
      <c r="P8" s="21" t="s">
        <v>435</v>
      </c>
      <c r="Q8" s="20">
        <v>2018</v>
      </c>
      <c r="R8" s="20">
        <v>2019</v>
      </c>
      <c r="S8" s="20">
        <v>2020</v>
      </c>
      <c r="T8" s="20">
        <v>2021</v>
      </c>
      <c r="U8" s="22">
        <v>2022</v>
      </c>
      <c r="V8" s="21" t="s">
        <v>0</v>
      </c>
      <c r="W8" s="21" t="s">
        <v>1</v>
      </c>
      <c r="X8" s="21" t="s">
        <v>2</v>
      </c>
      <c r="Y8" s="21" t="s">
        <v>3</v>
      </c>
      <c r="Z8" s="21" t="s">
        <v>435</v>
      </c>
      <c r="AA8" s="23" t="s">
        <v>5</v>
      </c>
      <c r="AB8" s="23" t="s">
        <v>6</v>
      </c>
      <c r="AC8" s="23" t="s">
        <v>7</v>
      </c>
      <c r="AD8" s="23" t="s">
        <v>8</v>
      </c>
      <c r="AE8" s="23" t="s">
        <v>435</v>
      </c>
    </row>
    <row r="9" spans="2:31" x14ac:dyDescent="0.2">
      <c r="B9" s="12" t="s">
        <v>24</v>
      </c>
      <c r="C9" s="13" t="s">
        <v>307</v>
      </c>
      <c r="D9" s="13">
        <v>35</v>
      </c>
      <c r="E9" s="13">
        <v>45</v>
      </c>
      <c r="F9" s="13">
        <v>51</v>
      </c>
      <c r="G9" s="14">
        <v>50</v>
      </c>
      <c r="H9" s="14">
        <v>50</v>
      </c>
      <c r="I9" s="14">
        <v>32</v>
      </c>
      <c r="J9" s="14">
        <v>35</v>
      </c>
      <c r="K9" s="14">
        <v>36</v>
      </c>
      <c r="L9" s="15">
        <f>SUM(G9:K9)</f>
        <v>203</v>
      </c>
      <c r="M9" s="15">
        <f>AVERAGE(G9:K9)</f>
        <v>40.6</v>
      </c>
      <c r="N9" s="15">
        <f>MAX(G9:K9)-MIN(G9:K9)</f>
        <v>18</v>
      </c>
      <c r="O9" s="69">
        <f>_xlfn.STDEV.P(G9:K9)</f>
        <v>7.7871689335727137</v>
      </c>
      <c r="P9" s="15">
        <f>(U9-M9)</f>
        <v>10.399999999999999</v>
      </c>
      <c r="Q9" s="14">
        <v>59</v>
      </c>
      <c r="R9" s="14">
        <v>35</v>
      </c>
      <c r="S9" s="14">
        <v>56</v>
      </c>
      <c r="T9" s="14">
        <v>51</v>
      </c>
      <c r="U9" s="16">
        <v>51</v>
      </c>
      <c r="V9" s="15">
        <f>SUM(Q9:U9)</f>
        <v>252</v>
      </c>
      <c r="W9" s="15">
        <f>AVERAGE(Q9:U9)</f>
        <v>50.4</v>
      </c>
      <c r="X9" s="15">
        <f>MAX(Q9:U9)-MIN(Q9:U9)</f>
        <v>24</v>
      </c>
      <c r="Y9" s="69">
        <f>_xlfn.STDEV.P(Q9:U9)</f>
        <v>8.2849260708831913</v>
      </c>
      <c r="Z9" s="15">
        <f>(U9-W9)</f>
        <v>0.60000000000000142</v>
      </c>
      <c r="AA9" s="17">
        <f>SUM(Q9:U9,G9:K9)</f>
        <v>455</v>
      </c>
      <c r="AB9" s="17">
        <f>AVERAGE(Q9:U9,G9:K9)</f>
        <v>45.5</v>
      </c>
      <c r="AC9" s="17">
        <f>MAX(G9:K9,Q9:U9)-MIN(G9:K9,Q9:U9)</f>
        <v>27</v>
      </c>
      <c r="AD9" s="73">
        <f>_xlfn.STDEV.P(Q9:U9,G9:K9)</f>
        <v>9.4154128958851295</v>
      </c>
      <c r="AE9" s="17">
        <f>(U9-AB9)</f>
        <v>5.5</v>
      </c>
    </row>
    <row r="10" spans="2:31" ht="12.75" thickBot="1" x14ac:dyDescent="0.25">
      <c r="B10" s="57" t="s">
        <v>28</v>
      </c>
      <c r="C10" s="35" t="s">
        <v>307</v>
      </c>
      <c r="D10" s="191">
        <f>(D9/D17)</f>
        <v>0.7142857142857143</v>
      </c>
      <c r="E10" s="191">
        <f t="shared" ref="E10:H10" si="0">(E9/E17)</f>
        <v>0.8035714285714286</v>
      </c>
      <c r="F10" s="191">
        <f t="shared" si="0"/>
        <v>0.73913043478260865</v>
      </c>
      <c r="G10" s="76">
        <f t="shared" si="0"/>
        <v>0.84745762711864403</v>
      </c>
      <c r="H10" s="76">
        <f t="shared" si="0"/>
        <v>0.64935064935064934</v>
      </c>
      <c r="I10" s="76">
        <f>(I9/I17)</f>
        <v>0.65306122448979587</v>
      </c>
      <c r="J10" s="76">
        <f t="shared" ref="J10:K10" si="1">(J9/J17)</f>
        <v>0.7142857142857143</v>
      </c>
      <c r="K10" s="76">
        <f t="shared" si="1"/>
        <v>0.67924528301886788</v>
      </c>
      <c r="L10" s="97">
        <f>(L9/L17)</f>
        <v>0.70731707317073167</v>
      </c>
      <c r="M10" s="114"/>
      <c r="N10" s="114"/>
      <c r="O10" s="125"/>
      <c r="P10" s="114"/>
      <c r="Q10" s="76">
        <f t="shared" ref="Q10" si="2">(Q9/Q17)</f>
        <v>0.83098591549295775</v>
      </c>
      <c r="R10" s="76">
        <f>(R9/R17)</f>
        <v>0.53030303030303028</v>
      </c>
      <c r="S10" s="76">
        <f>(S9/S17)</f>
        <v>0.83582089552238803</v>
      </c>
      <c r="T10" s="76">
        <f>(T9/T17)</f>
        <v>0.76119402985074625</v>
      </c>
      <c r="U10" s="96">
        <f>(U9/U17)</f>
        <v>0.72857142857142854</v>
      </c>
      <c r="V10" s="97">
        <f>(V9/V17)</f>
        <v>0.73900293255131966</v>
      </c>
      <c r="W10" s="114"/>
      <c r="X10" s="114"/>
      <c r="Y10" s="125"/>
      <c r="Z10" s="114"/>
      <c r="AA10" s="104">
        <f>(AA9/AA17)</f>
        <v>0.72452229299363058</v>
      </c>
      <c r="AB10" s="115"/>
      <c r="AC10" s="115"/>
      <c r="AD10" s="126"/>
      <c r="AE10" s="115"/>
    </row>
    <row r="11" spans="2:31" x14ac:dyDescent="0.2">
      <c r="B11" s="29" t="s">
        <v>25</v>
      </c>
      <c r="C11" s="13" t="s">
        <v>307</v>
      </c>
      <c r="D11" s="13">
        <v>8</v>
      </c>
      <c r="E11" s="13">
        <v>3</v>
      </c>
      <c r="F11" s="13">
        <v>11</v>
      </c>
      <c r="G11" s="14">
        <v>4</v>
      </c>
      <c r="H11" s="14">
        <v>16</v>
      </c>
      <c r="I11" s="14">
        <v>13</v>
      </c>
      <c r="J11" s="14">
        <v>9</v>
      </c>
      <c r="K11" s="14">
        <v>9</v>
      </c>
      <c r="L11" s="15">
        <f>SUM(G11:K11)</f>
        <v>51</v>
      </c>
      <c r="M11" s="15">
        <f>AVERAGE(G11:K11)</f>
        <v>10.199999999999999</v>
      </c>
      <c r="N11" s="15">
        <f t="shared" ref="N11:N15" si="3">MAX(G11:K11)-MIN(G11:K11)</f>
        <v>12</v>
      </c>
      <c r="O11" s="69">
        <f>_xlfn.STDEV.P(G11:K11)</f>
        <v>4.0693979898751609</v>
      </c>
      <c r="P11" s="15">
        <f>(U11-M11)</f>
        <v>-4.1999999999999993</v>
      </c>
      <c r="Q11" s="14">
        <v>7</v>
      </c>
      <c r="R11" s="14">
        <v>16</v>
      </c>
      <c r="S11" s="14">
        <v>5</v>
      </c>
      <c r="T11" s="14">
        <v>6</v>
      </c>
      <c r="U11" s="16">
        <v>6</v>
      </c>
      <c r="V11" s="15">
        <f>SUM(Q11:U11)</f>
        <v>40</v>
      </c>
      <c r="W11" s="15">
        <f>AVERAGE(Q11:U11)</f>
        <v>8</v>
      </c>
      <c r="X11" s="15">
        <f t="shared" ref="X11:X15" si="4">MAX(Q11:U11)-MIN(Q11:U11)</f>
        <v>11</v>
      </c>
      <c r="Y11" s="69">
        <f>_xlfn.STDEV.P(Q11:U11)</f>
        <v>4.0496913462633168</v>
      </c>
      <c r="Z11" s="15">
        <f>(U11-W11)</f>
        <v>-2</v>
      </c>
      <c r="AA11" s="17">
        <f>SUM(Q11:U11,G11:K11)</f>
        <v>91</v>
      </c>
      <c r="AB11" s="17">
        <f>AVERAGE(Q11:U11,G11:K11)</f>
        <v>9.1</v>
      </c>
      <c r="AC11" s="17">
        <f t="shared" ref="AC11:AC15" si="5">MAX(G11:K11,Q11:U11)-MIN(G11:K11,Q11:U11)</f>
        <v>12</v>
      </c>
      <c r="AD11" s="73">
        <f>_xlfn.STDEV.P(Q11:U11,G11:K11)</f>
        <v>4.2059481689626184</v>
      </c>
      <c r="AE11" s="17">
        <f>(U11-AB11)</f>
        <v>-3.0999999999999996</v>
      </c>
    </row>
    <row r="12" spans="2:31" ht="12.75" thickBot="1" x14ac:dyDescent="0.25">
      <c r="B12" s="56" t="s">
        <v>28</v>
      </c>
      <c r="C12" s="35" t="s">
        <v>307</v>
      </c>
      <c r="D12" s="191">
        <f>(D11/D17)</f>
        <v>0.16326530612244897</v>
      </c>
      <c r="E12" s="191">
        <f t="shared" ref="E12:H12" si="6">(E11/E17)</f>
        <v>5.3571428571428568E-2</v>
      </c>
      <c r="F12" s="191">
        <f t="shared" si="6"/>
        <v>0.15942028985507245</v>
      </c>
      <c r="G12" s="76">
        <f t="shared" si="6"/>
        <v>6.7796610169491525E-2</v>
      </c>
      <c r="H12" s="76">
        <f t="shared" si="6"/>
        <v>0.20779220779220781</v>
      </c>
      <c r="I12" s="76">
        <f>(I11/I17)</f>
        <v>0.26530612244897961</v>
      </c>
      <c r="J12" s="76">
        <f t="shared" ref="J12:K12" si="7">(J11/J17)</f>
        <v>0.18367346938775511</v>
      </c>
      <c r="K12" s="76">
        <f t="shared" si="7"/>
        <v>0.16981132075471697</v>
      </c>
      <c r="L12" s="97">
        <f>(L11/L17)</f>
        <v>0.17770034843205576</v>
      </c>
      <c r="M12" s="114"/>
      <c r="N12" s="114"/>
      <c r="O12" s="125"/>
      <c r="P12" s="114"/>
      <c r="Q12" s="76">
        <f t="shared" ref="Q12" si="8">(Q11/Q17)</f>
        <v>9.8591549295774641E-2</v>
      </c>
      <c r="R12" s="76">
        <f>(R11/R17)</f>
        <v>0.24242424242424243</v>
      </c>
      <c r="S12" s="76">
        <f>(S11/S17)</f>
        <v>7.4626865671641784E-2</v>
      </c>
      <c r="T12" s="76">
        <f>(T11/T17)</f>
        <v>8.9552238805970144E-2</v>
      </c>
      <c r="U12" s="96">
        <f>(U11/U17)</f>
        <v>8.5714285714285715E-2</v>
      </c>
      <c r="V12" s="97">
        <f>(V11/V17)</f>
        <v>0.11730205278592376</v>
      </c>
      <c r="W12" s="114"/>
      <c r="X12" s="114"/>
      <c r="Y12" s="125"/>
      <c r="Z12" s="114"/>
      <c r="AA12" s="104">
        <f>(AA11/AA17)</f>
        <v>0.14490445859872611</v>
      </c>
      <c r="AB12" s="115"/>
      <c r="AC12" s="115"/>
      <c r="AD12" s="126"/>
      <c r="AE12" s="115"/>
    </row>
    <row r="13" spans="2:31" x14ac:dyDescent="0.2">
      <c r="B13" s="29" t="s">
        <v>26</v>
      </c>
      <c r="C13" s="13" t="s">
        <v>307</v>
      </c>
      <c r="D13" s="13">
        <v>5</v>
      </c>
      <c r="E13" s="13">
        <v>5</v>
      </c>
      <c r="F13" s="13">
        <v>7</v>
      </c>
      <c r="G13" s="14">
        <v>3</v>
      </c>
      <c r="H13" s="14">
        <v>8</v>
      </c>
      <c r="I13" s="14">
        <v>2</v>
      </c>
      <c r="J13" s="14">
        <v>4</v>
      </c>
      <c r="K13" s="14">
        <v>6</v>
      </c>
      <c r="L13" s="15">
        <f>SUM(G13:K13)</f>
        <v>23</v>
      </c>
      <c r="M13" s="15">
        <f>AVERAGE(G13:K13)</f>
        <v>4.5999999999999996</v>
      </c>
      <c r="N13" s="15">
        <f t="shared" si="3"/>
        <v>6</v>
      </c>
      <c r="O13" s="69">
        <f>_xlfn.STDEV.P(G13:K13)</f>
        <v>2.1540659228538015</v>
      </c>
      <c r="P13" s="15">
        <f>(U13-M13)</f>
        <v>4.4000000000000004</v>
      </c>
      <c r="Q13" s="14">
        <v>3</v>
      </c>
      <c r="R13" s="14">
        <v>11</v>
      </c>
      <c r="S13" s="14">
        <v>5</v>
      </c>
      <c r="T13" s="14">
        <v>8</v>
      </c>
      <c r="U13" s="16">
        <v>9</v>
      </c>
      <c r="V13" s="15">
        <f>SUM(Q13:U13)</f>
        <v>36</v>
      </c>
      <c r="W13" s="15">
        <f>AVERAGE(Q13:U13)</f>
        <v>7.2</v>
      </c>
      <c r="X13" s="15">
        <f t="shared" si="4"/>
        <v>8</v>
      </c>
      <c r="Y13" s="69">
        <f>_xlfn.STDEV.P(Q13:U13)</f>
        <v>2.8565713714171399</v>
      </c>
      <c r="Z13" s="15">
        <f>(U13-W13)</f>
        <v>1.7999999999999998</v>
      </c>
      <c r="AA13" s="17">
        <f>SUM(Q13:U13,G13:K13)</f>
        <v>59</v>
      </c>
      <c r="AB13" s="17">
        <f>AVERAGE(Q13:U13,G13:K13)</f>
        <v>5.9</v>
      </c>
      <c r="AC13" s="17">
        <f t="shared" si="5"/>
        <v>9</v>
      </c>
      <c r="AD13" s="73">
        <f>_xlfn.STDEV.P(Q13:U13,G13:K13)</f>
        <v>2.8442925306655784</v>
      </c>
      <c r="AE13" s="17">
        <f>(U13-AB13)</f>
        <v>3.0999999999999996</v>
      </c>
    </row>
    <row r="14" spans="2:31" ht="12.75" thickBot="1" x14ac:dyDescent="0.25">
      <c r="B14" s="56" t="s">
        <v>28</v>
      </c>
      <c r="C14" s="35" t="s">
        <v>307</v>
      </c>
      <c r="D14" s="191">
        <f>(D13/D17)</f>
        <v>0.10204081632653061</v>
      </c>
      <c r="E14" s="191">
        <f t="shared" ref="E14:H14" si="9">(E13/E17)</f>
        <v>8.9285714285714288E-2</v>
      </c>
      <c r="F14" s="191">
        <f t="shared" si="9"/>
        <v>0.10144927536231885</v>
      </c>
      <c r="G14" s="76">
        <f t="shared" si="9"/>
        <v>5.0847457627118647E-2</v>
      </c>
      <c r="H14" s="76">
        <f t="shared" si="9"/>
        <v>0.1038961038961039</v>
      </c>
      <c r="I14" s="76">
        <f>(I13/I17)</f>
        <v>4.0816326530612242E-2</v>
      </c>
      <c r="J14" s="76">
        <f t="shared" ref="J14:K14" si="10">(J13/J17)</f>
        <v>8.1632653061224483E-2</v>
      </c>
      <c r="K14" s="76">
        <f t="shared" si="10"/>
        <v>0.11320754716981132</v>
      </c>
      <c r="L14" s="97">
        <f>(L13/L17)</f>
        <v>8.0139372822299645E-2</v>
      </c>
      <c r="M14" s="114"/>
      <c r="N14" s="114"/>
      <c r="O14" s="125"/>
      <c r="P14" s="114"/>
      <c r="Q14" s="76">
        <f t="shared" ref="Q14" si="11">(Q13/Q17)</f>
        <v>4.2253521126760563E-2</v>
      </c>
      <c r="R14" s="76">
        <f>(R13/R17)</f>
        <v>0.16666666666666666</v>
      </c>
      <c r="S14" s="76">
        <f>(S13/S17)</f>
        <v>7.4626865671641784E-2</v>
      </c>
      <c r="T14" s="76">
        <f>(T13/T17)</f>
        <v>0.11940298507462686</v>
      </c>
      <c r="U14" s="96">
        <f>(U13/U17)</f>
        <v>0.12857142857142856</v>
      </c>
      <c r="V14" s="97">
        <f>(V13/V17)</f>
        <v>0.10557184750733138</v>
      </c>
      <c r="W14" s="114"/>
      <c r="X14" s="114"/>
      <c r="Y14" s="125"/>
      <c r="Z14" s="114"/>
      <c r="AA14" s="104">
        <f>(AA13/AA17)</f>
        <v>9.3949044585987268E-2</v>
      </c>
      <c r="AB14" s="115"/>
      <c r="AC14" s="115"/>
      <c r="AD14" s="126"/>
      <c r="AE14" s="115"/>
    </row>
    <row r="15" spans="2:31" x14ac:dyDescent="0.2">
      <c r="B15" s="29" t="s">
        <v>27</v>
      </c>
      <c r="C15" s="13" t="s">
        <v>307</v>
      </c>
      <c r="D15" s="13">
        <v>1</v>
      </c>
      <c r="E15" s="13">
        <v>3</v>
      </c>
      <c r="F15" s="13">
        <v>0</v>
      </c>
      <c r="G15" s="14">
        <v>2</v>
      </c>
      <c r="H15" s="14">
        <v>3</v>
      </c>
      <c r="I15" s="14">
        <v>2</v>
      </c>
      <c r="J15" s="14">
        <v>1</v>
      </c>
      <c r="K15" s="14">
        <v>2</v>
      </c>
      <c r="L15" s="15">
        <f>SUM(G15:K15)</f>
        <v>10</v>
      </c>
      <c r="M15" s="15">
        <f>AVERAGE(G15:K15)</f>
        <v>2</v>
      </c>
      <c r="N15" s="15">
        <f t="shared" si="3"/>
        <v>2</v>
      </c>
      <c r="O15" s="69">
        <f>_xlfn.STDEV.P(G15:K15)</f>
        <v>0.63245553203367588</v>
      </c>
      <c r="P15" s="15">
        <f>(U15-M15)</f>
        <v>2</v>
      </c>
      <c r="Q15" s="14">
        <v>2</v>
      </c>
      <c r="R15" s="14">
        <v>4</v>
      </c>
      <c r="S15" s="14">
        <v>1</v>
      </c>
      <c r="T15" s="14">
        <v>2</v>
      </c>
      <c r="U15" s="16">
        <v>4</v>
      </c>
      <c r="V15" s="15">
        <f>SUM(Q15:U15)</f>
        <v>13</v>
      </c>
      <c r="W15" s="15">
        <f>AVERAGE(Q15:U15)</f>
        <v>2.6</v>
      </c>
      <c r="X15" s="15">
        <f t="shared" si="4"/>
        <v>3</v>
      </c>
      <c r="Y15" s="69">
        <f>_xlfn.STDEV.P(Q15:U15)</f>
        <v>1.2</v>
      </c>
      <c r="Z15" s="15">
        <f>(U15-W15)</f>
        <v>1.4</v>
      </c>
      <c r="AA15" s="17">
        <f>SUM(Q15:U15,G15:K15)</f>
        <v>23</v>
      </c>
      <c r="AB15" s="73">
        <f>AVERAGE(Q15:U15,G15:K15)</f>
        <v>2.2999999999999998</v>
      </c>
      <c r="AC15" s="17">
        <f t="shared" si="5"/>
        <v>3</v>
      </c>
      <c r="AD15" s="73">
        <f>_xlfn.STDEV.P(Q15:U15,G15:K15)</f>
        <v>1.004987562112089</v>
      </c>
      <c r="AE15" s="17">
        <f>(U15-AB15)</f>
        <v>1.7000000000000002</v>
      </c>
    </row>
    <row r="16" spans="2:31" ht="12.75" thickBot="1" x14ac:dyDescent="0.25">
      <c r="B16" s="56" t="s">
        <v>28</v>
      </c>
      <c r="C16" s="35" t="s">
        <v>307</v>
      </c>
      <c r="D16" s="191">
        <f>(D15/D17)</f>
        <v>2.0408163265306121E-2</v>
      </c>
      <c r="E16" s="191">
        <f t="shared" ref="E16:H16" si="12">(E15/E17)</f>
        <v>5.3571428571428568E-2</v>
      </c>
      <c r="F16" s="191">
        <f t="shared" si="12"/>
        <v>0</v>
      </c>
      <c r="G16" s="76">
        <f t="shared" si="12"/>
        <v>3.3898305084745763E-2</v>
      </c>
      <c r="H16" s="76">
        <f t="shared" si="12"/>
        <v>3.896103896103896E-2</v>
      </c>
      <c r="I16" s="76">
        <f>(I15/I17)</f>
        <v>4.0816326530612242E-2</v>
      </c>
      <c r="J16" s="76">
        <f t="shared" ref="J16:K16" si="13">(J15/J17)</f>
        <v>2.0408163265306121E-2</v>
      </c>
      <c r="K16" s="76">
        <f t="shared" si="13"/>
        <v>3.7735849056603772E-2</v>
      </c>
      <c r="L16" s="97">
        <f>(L15/L17)</f>
        <v>3.484320557491289E-2</v>
      </c>
      <c r="M16" s="114"/>
      <c r="N16" s="114"/>
      <c r="O16" s="125"/>
      <c r="P16" s="114"/>
      <c r="Q16" s="76">
        <f t="shared" ref="Q16" si="14">(Q15/Q17)</f>
        <v>2.8169014084507043E-2</v>
      </c>
      <c r="R16" s="76">
        <f>(R15/R17)</f>
        <v>6.0606060606060608E-2</v>
      </c>
      <c r="S16" s="76">
        <f>(S15/S17)</f>
        <v>1.4925373134328358E-2</v>
      </c>
      <c r="T16" s="76">
        <f>(T15/T17)</f>
        <v>2.9850746268656716E-2</v>
      </c>
      <c r="U16" s="96">
        <f>(U15/U17)</f>
        <v>5.7142857142857141E-2</v>
      </c>
      <c r="V16" s="97">
        <f>(V15/V17)</f>
        <v>3.8123167155425221E-2</v>
      </c>
      <c r="W16" s="114"/>
      <c r="X16" s="114"/>
      <c r="Y16" s="125"/>
      <c r="Z16" s="114"/>
      <c r="AA16" s="104">
        <f>(AA15/AA17)</f>
        <v>3.662420382165605E-2</v>
      </c>
      <c r="AB16" s="115"/>
      <c r="AC16" s="115"/>
      <c r="AD16" s="126"/>
      <c r="AE16" s="115"/>
    </row>
    <row r="17" spans="2:31" s="3" customFormat="1" x14ac:dyDescent="0.2">
      <c r="B17" s="36" t="s">
        <v>19</v>
      </c>
      <c r="C17" s="116" t="s">
        <v>307</v>
      </c>
      <c r="D17" s="116">
        <v>49</v>
      </c>
      <c r="E17" s="116">
        <v>56</v>
      </c>
      <c r="F17" s="116">
        <v>69</v>
      </c>
      <c r="G17" s="117">
        <v>59</v>
      </c>
      <c r="H17" s="117">
        <v>77</v>
      </c>
      <c r="I17" s="117">
        <v>49</v>
      </c>
      <c r="J17" s="117">
        <v>49</v>
      </c>
      <c r="K17" s="117">
        <v>53</v>
      </c>
      <c r="L17" s="118">
        <f>SUM(G17:K17)</f>
        <v>287</v>
      </c>
      <c r="M17" s="119">
        <f>AVERAGE(G17:K17)</f>
        <v>57.4</v>
      </c>
      <c r="N17" s="118">
        <f>MAX(G17:K17)-MIN(G17:K17)</f>
        <v>28</v>
      </c>
      <c r="O17" s="119">
        <f>_xlfn.STDEV.P(G17:K17)</f>
        <v>10.461357464497617</v>
      </c>
      <c r="P17" s="119">
        <f>(U17-M17)</f>
        <v>12.600000000000001</v>
      </c>
      <c r="Q17" s="117">
        <v>71</v>
      </c>
      <c r="R17" s="117">
        <v>66</v>
      </c>
      <c r="S17" s="117">
        <v>67</v>
      </c>
      <c r="T17" s="117">
        <v>67</v>
      </c>
      <c r="U17" s="120">
        <v>70</v>
      </c>
      <c r="V17" s="118">
        <f>SUM(Q17:U17)</f>
        <v>341</v>
      </c>
      <c r="W17" s="118">
        <f>AVERAGE(Q17:U17)</f>
        <v>68.2</v>
      </c>
      <c r="X17" s="118">
        <f>MAX(Q17:U17)-MIN(Q17:U17)</f>
        <v>5</v>
      </c>
      <c r="Y17" s="119">
        <f>_xlfn.STDEV.P(Q17:U17)</f>
        <v>1.9390719429665315</v>
      </c>
      <c r="Z17" s="119">
        <f>(U17-W17)</f>
        <v>1.7999999999999972</v>
      </c>
      <c r="AA17" s="121">
        <f>SUM(G17:K17,Q17:U17)</f>
        <v>628</v>
      </c>
      <c r="AB17" s="121">
        <f>AVERAGE(G17:K17,Q17:U17)</f>
        <v>62.8</v>
      </c>
      <c r="AC17" s="121">
        <f>MAX(G17:K17,Q17:U17)-MIN(G17:K17,Q17:U17)</f>
        <v>28</v>
      </c>
      <c r="AD17" s="122">
        <f>_xlfn.STDEV.P(G17:K17,Q17:U17)</f>
        <v>9.2606695222321811</v>
      </c>
      <c r="AE17" s="122">
        <f>(U17-AB17)</f>
        <v>7.2000000000000028</v>
      </c>
    </row>
    <row r="19" spans="2:31" x14ac:dyDescent="0.2">
      <c r="B19" s="271"/>
      <c r="C19" s="283" t="s">
        <v>381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</row>
    <row r="20" spans="2:31" ht="24.75" thickBot="1" x14ac:dyDescent="0.25">
      <c r="B20" s="18"/>
      <c r="C20" s="19">
        <v>2009</v>
      </c>
      <c r="D20" s="19">
        <v>2010</v>
      </c>
      <c r="E20" s="19">
        <v>2011</v>
      </c>
      <c r="F20" s="19">
        <v>2012</v>
      </c>
      <c r="G20" s="20">
        <v>2013</v>
      </c>
      <c r="H20" s="20">
        <v>2014</v>
      </c>
      <c r="I20" s="20">
        <v>2015</v>
      </c>
      <c r="J20" s="20">
        <v>2016</v>
      </c>
      <c r="K20" s="20">
        <v>2017</v>
      </c>
      <c r="L20" s="21" t="s">
        <v>0</v>
      </c>
      <c r="M20" s="21" t="s">
        <v>1</v>
      </c>
      <c r="N20" s="21" t="s">
        <v>2</v>
      </c>
      <c r="O20" s="21" t="s">
        <v>3</v>
      </c>
      <c r="P20" s="21" t="s">
        <v>435</v>
      </c>
      <c r="Q20" s="20">
        <v>2018</v>
      </c>
      <c r="R20" s="20">
        <v>2019</v>
      </c>
      <c r="S20" s="20">
        <v>2020</v>
      </c>
      <c r="T20" s="20">
        <v>2021</v>
      </c>
      <c r="U20" s="22">
        <v>2022</v>
      </c>
      <c r="V20" s="21" t="s">
        <v>0</v>
      </c>
      <c r="W20" s="21" t="s">
        <v>1</v>
      </c>
      <c r="X20" s="21" t="s">
        <v>2</v>
      </c>
      <c r="Y20" s="21" t="s">
        <v>3</v>
      </c>
      <c r="Z20" s="21" t="s">
        <v>435</v>
      </c>
      <c r="AA20" s="23" t="s">
        <v>5</v>
      </c>
      <c r="AB20" s="23" t="s">
        <v>6</v>
      </c>
      <c r="AC20" s="23" t="s">
        <v>7</v>
      </c>
      <c r="AD20" s="23" t="s">
        <v>8</v>
      </c>
      <c r="AE20" s="23" t="s">
        <v>435</v>
      </c>
    </row>
    <row r="21" spans="2:31" x14ac:dyDescent="0.2">
      <c r="B21" s="12" t="s">
        <v>29</v>
      </c>
      <c r="C21" s="13" t="s">
        <v>307</v>
      </c>
      <c r="D21" s="13">
        <v>3</v>
      </c>
      <c r="E21" s="13">
        <v>1</v>
      </c>
      <c r="F21" s="13">
        <v>3</v>
      </c>
      <c r="G21" s="14">
        <v>6</v>
      </c>
      <c r="H21" s="14">
        <v>2</v>
      </c>
      <c r="I21" s="14">
        <v>5</v>
      </c>
      <c r="J21" s="14">
        <v>4</v>
      </c>
      <c r="K21" s="14">
        <v>3</v>
      </c>
      <c r="L21" s="15">
        <f>SUM(G21:K21)</f>
        <v>20</v>
      </c>
      <c r="M21" s="69">
        <f>AVERAGE(G21:K21)</f>
        <v>4</v>
      </c>
      <c r="N21" s="15">
        <f>MAX(G21:K21)-MIN(G21:K21)</f>
        <v>4</v>
      </c>
      <c r="O21" s="69">
        <f>_xlfn.STDEV.P(G21:K21)</f>
        <v>1.4142135623730951</v>
      </c>
      <c r="P21" s="69">
        <f>(U21-M21)</f>
        <v>0</v>
      </c>
      <c r="Q21" s="14">
        <v>12</v>
      </c>
      <c r="R21" s="14">
        <v>4</v>
      </c>
      <c r="S21" s="14">
        <v>6</v>
      </c>
      <c r="T21" s="14">
        <v>3</v>
      </c>
      <c r="U21" s="16">
        <v>4</v>
      </c>
      <c r="V21" s="15">
        <f>SUM(Q21:U21)</f>
        <v>29</v>
      </c>
      <c r="W21" s="69">
        <f>AVERAGE(Q21:U21)</f>
        <v>5.8</v>
      </c>
      <c r="X21" s="15">
        <f>MAX(Q21:U21)-MIN(Q21:U21)</f>
        <v>9</v>
      </c>
      <c r="Y21" s="69">
        <f>_xlfn.STDEV.P(Q21:U21)</f>
        <v>3.2496153618543842</v>
      </c>
      <c r="Z21" s="69">
        <f>(U21-W21)</f>
        <v>-1.7999999999999998</v>
      </c>
      <c r="AA21" s="17">
        <f>SUM(Q21:U21,G21:K21)</f>
        <v>49</v>
      </c>
      <c r="AB21" s="73">
        <f>AVERAGE(Q21:U21,G21:K21)</f>
        <v>4.9000000000000004</v>
      </c>
      <c r="AC21" s="17">
        <f>MAX(G21:K21,Q21:U21)-MIN(G21:K21,Q21:U21)</f>
        <v>10</v>
      </c>
      <c r="AD21" s="73">
        <f>_xlfn.STDEV.P(Q21:U21,G21:K21)</f>
        <v>2.6627053911388696</v>
      </c>
      <c r="AE21" s="73">
        <f>(U21-AB21)</f>
        <v>-0.90000000000000036</v>
      </c>
    </row>
    <row r="22" spans="2:31" ht="12.75" thickBot="1" x14ac:dyDescent="0.25">
      <c r="B22" s="57" t="s">
        <v>28</v>
      </c>
      <c r="C22" s="35" t="s">
        <v>307</v>
      </c>
      <c r="D22" s="191">
        <f>(D21/D33)</f>
        <v>6.1224489795918366E-2</v>
      </c>
      <c r="E22" s="191">
        <f t="shared" ref="E22:H22" si="15">(E21/E33)</f>
        <v>1.7857142857142856E-2</v>
      </c>
      <c r="F22" s="191">
        <f t="shared" si="15"/>
        <v>4.3478260869565216E-2</v>
      </c>
      <c r="G22" s="76">
        <f t="shared" si="15"/>
        <v>0.10169491525423729</v>
      </c>
      <c r="H22" s="76">
        <f t="shared" si="15"/>
        <v>2.5974025974025976E-2</v>
      </c>
      <c r="I22" s="76">
        <f>(I21/I33)</f>
        <v>0.10204081632653061</v>
      </c>
      <c r="J22" s="76">
        <f t="shared" ref="J22:K22" si="16">(J21/J33)</f>
        <v>8.1632653061224483E-2</v>
      </c>
      <c r="K22" s="76">
        <f t="shared" si="16"/>
        <v>5.6603773584905662E-2</v>
      </c>
      <c r="L22" s="97">
        <f>(L21/L33)</f>
        <v>6.968641114982578E-2</v>
      </c>
      <c r="M22" s="125"/>
      <c r="N22" s="125"/>
      <c r="O22" s="125"/>
      <c r="P22" s="114"/>
      <c r="Q22" s="76">
        <f t="shared" ref="Q22" si="17">(Q21/Q33)</f>
        <v>0.16901408450704225</v>
      </c>
      <c r="R22" s="76">
        <f>(R21/R33)</f>
        <v>6.0606060606060608E-2</v>
      </c>
      <c r="S22" s="76">
        <f>(S21/S33)</f>
        <v>8.9552238805970144E-2</v>
      </c>
      <c r="T22" s="76">
        <f>(T21/T33)</f>
        <v>4.4776119402985072E-2</v>
      </c>
      <c r="U22" s="96">
        <f>(U21/U33)</f>
        <v>5.7142857142857141E-2</v>
      </c>
      <c r="V22" s="97">
        <f>(V21/V33)</f>
        <v>8.5043988269794715E-2</v>
      </c>
      <c r="W22" s="125"/>
      <c r="X22" s="125"/>
      <c r="Y22" s="125"/>
      <c r="Z22" s="114"/>
      <c r="AA22" s="104">
        <f>(AA21/AA33)</f>
        <v>7.8025477707006366E-2</v>
      </c>
      <c r="AB22" s="115"/>
      <c r="AC22" s="115"/>
      <c r="AD22" s="126"/>
      <c r="AE22" s="126"/>
    </row>
    <row r="23" spans="2:31" x14ac:dyDescent="0.2">
      <c r="B23" s="29" t="s">
        <v>30</v>
      </c>
      <c r="C23" s="13" t="s">
        <v>307</v>
      </c>
      <c r="D23" s="13">
        <v>3</v>
      </c>
      <c r="E23" s="13">
        <v>10</v>
      </c>
      <c r="F23" s="13">
        <v>10</v>
      </c>
      <c r="G23" s="14">
        <v>8</v>
      </c>
      <c r="H23" s="14">
        <v>7</v>
      </c>
      <c r="I23" s="14">
        <v>6</v>
      </c>
      <c r="J23" s="14">
        <v>6</v>
      </c>
      <c r="K23" s="14">
        <v>6</v>
      </c>
      <c r="L23" s="15">
        <f>SUM(G23:K23)</f>
        <v>33</v>
      </c>
      <c r="M23" s="69">
        <f>AVERAGE(G23:K23)</f>
        <v>6.6</v>
      </c>
      <c r="N23" s="15">
        <f t="shared" ref="N23:N31" si="18">MAX(G23:K23)-MIN(G23:K23)</f>
        <v>2</v>
      </c>
      <c r="O23" s="69">
        <f>_xlfn.STDEV.P(G23:K23)</f>
        <v>0.8</v>
      </c>
      <c r="P23" s="69">
        <f>(U23-M23)</f>
        <v>-0.59999999999999964</v>
      </c>
      <c r="Q23" s="14">
        <v>7</v>
      </c>
      <c r="R23" s="14">
        <v>9</v>
      </c>
      <c r="S23" s="14">
        <v>10</v>
      </c>
      <c r="T23" s="14">
        <v>10</v>
      </c>
      <c r="U23" s="16">
        <v>6</v>
      </c>
      <c r="V23" s="15">
        <f>SUM(Q23:U23)</f>
        <v>42</v>
      </c>
      <c r="W23" s="69">
        <f>AVERAGE(Q23:U23)</f>
        <v>8.4</v>
      </c>
      <c r="X23" s="15">
        <f t="shared" ref="X23:X31" si="19">MAX(Q23:U23)-MIN(Q23:U23)</f>
        <v>4</v>
      </c>
      <c r="Y23" s="69">
        <f>_xlfn.STDEV.P(Q23:U23)</f>
        <v>1.6248076809271921</v>
      </c>
      <c r="Z23" s="69">
        <f>(U23-W23)</f>
        <v>-2.4000000000000004</v>
      </c>
      <c r="AA23" s="17">
        <f>SUM(Q23:U23,G23:K23)</f>
        <v>75</v>
      </c>
      <c r="AB23" s="73">
        <f>AVERAGE(Q23:U23,G23:K23)</f>
        <v>7.5</v>
      </c>
      <c r="AC23" s="17">
        <f t="shared" ref="AC23:AC31" si="20">MAX(G23:K23,Q23:U23)-MIN(G23:K23,Q23:U23)</f>
        <v>4</v>
      </c>
      <c r="AD23" s="73">
        <f>_xlfn.STDEV.P(Q23:U23,G23:K23)</f>
        <v>1.5652475842498528</v>
      </c>
      <c r="AE23" s="73">
        <f>(U23-AB23)</f>
        <v>-1.5</v>
      </c>
    </row>
    <row r="24" spans="2:31" ht="12.75" thickBot="1" x14ac:dyDescent="0.25">
      <c r="B24" s="56" t="s">
        <v>28</v>
      </c>
      <c r="C24" s="35" t="s">
        <v>307</v>
      </c>
      <c r="D24" s="191">
        <f>(D23/D33)</f>
        <v>6.1224489795918366E-2</v>
      </c>
      <c r="E24" s="191">
        <f t="shared" ref="E24:H24" si="21">(E23/E33)</f>
        <v>0.17857142857142858</v>
      </c>
      <c r="F24" s="191">
        <f t="shared" si="21"/>
        <v>0.14492753623188406</v>
      </c>
      <c r="G24" s="76">
        <f t="shared" si="21"/>
        <v>0.13559322033898305</v>
      </c>
      <c r="H24" s="76">
        <f t="shared" si="21"/>
        <v>9.0909090909090912E-2</v>
      </c>
      <c r="I24" s="76">
        <f>(I23/I33)</f>
        <v>0.12244897959183673</v>
      </c>
      <c r="J24" s="76">
        <f t="shared" ref="J24:K24" si="22">(J23/J33)</f>
        <v>0.12244897959183673</v>
      </c>
      <c r="K24" s="76">
        <f t="shared" si="22"/>
        <v>0.11320754716981132</v>
      </c>
      <c r="L24" s="97">
        <f>(L23/L33)</f>
        <v>0.11498257839721254</v>
      </c>
      <c r="M24" s="125"/>
      <c r="N24" s="125"/>
      <c r="O24" s="125"/>
      <c r="P24" s="114"/>
      <c r="Q24" s="76">
        <f t="shared" ref="Q24" si="23">(Q23/Q33)</f>
        <v>9.8591549295774641E-2</v>
      </c>
      <c r="R24" s="76">
        <f>(R23/R33)</f>
        <v>0.13636363636363635</v>
      </c>
      <c r="S24" s="76">
        <f>(S23/S33)</f>
        <v>0.14925373134328357</v>
      </c>
      <c r="T24" s="76">
        <f>(T23/T33)</f>
        <v>0.14925373134328357</v>
      </c>
      <c r="U24" s="96">
        <f>(U23/U33)</f>
        <v>8.5714285714285715E-2</v>
      </c>
      <c r="V24" s="97">
        <f>(V23/V33)</f>
        <v>0.12316715542521994</v>
      </c>
      <c r="W24" s="125"/>
      <c r="X24" s="125"/>
      <c r="Y24" s="125"/>
      <c r="Z24" s="114"/>
      <c r="AA24" s="104">
        <f>(AA23/AA33)</f>
        <v>0.11942675159235669</v>
      </c>
      <c r="AB24" s="115"/>
      <c r="AC24" s="115"/>
      <c r="AD24" s="126"/>
      <c r="AE24" s="126"/>
    </row>
    <row r="25" spans="2:31" x14ac:dyDescent="0.2">
      <c r="B25" s="29" t="s">
        <v>31</v>
      </c>
      <c r="C25" s="13" t="s">
        <v>307</v>
      </c>
      <c r="D25" s="13">
        <v>12</v>
      </c>
      <c r="E25" s="13">
        <v>9</v>
      </c>
      <c r="F25" s="13">
        <v>15</v>
      </c>
      <c r="G25" s="14">
        <v>11</v>
      </c>
      <c r="H25" s="14">
        <v>11</v>
      </c>
      <c r="I25" s="14">
        <v>8</v>
      </c>
      <c r="J25" s="14">
        <v>11</v>
      </c>
      <c r="K25" s="14">
        <v>13</v>
      </c>
      <c r="L25" s="15">
        <f>SUM(G25:K25)</f>
        <v>54</v>
      </c>
      <c r="M25" s="69">
        <f>AVERAGE(G25:K25)</f>
        <v>10.8</v>
      </c>
      <c r="N25" s="15">
        <f t="shared" si="18"/>
        <v>5</v>
      </c>
      <c r="O25" s="69">
        <f>_xlfn.STDEV.P(G25:K25)</f>
        <v>1.6</v>
      </c>
      <c r="P25" s="69">
        <f>(U25-M25)</f>
        <v>18.2</v>
      </c>
      <c r="Q25" s="14">
        <v>22</v>
      </c>
      <c r="R25" s="14">
        <v>17</v>
      </c>
      <c r="S25" s="14">
        <v>19</v>
      </c>
      <c r="T25" s="14">
        <v>21</v>
      </c>
      <c r="U25" s="16">
        <v>29</v>
      </c>
      <c r="V25" s="15">
        <f>SUM(Q25:U25)</f>
        <v>108</v>
      </c>
      <c r="W25" s="69">
        <f>AVERAGE(Q25:U25)</f>
        <v>21.6</v>
      </c>
      <c r="X25" s="15">
        <f t="shared" si="19"/>
        <v>12</v>
      </c>
      <c r="Y25" s="69">
        <f>_xlfn.STDEV.P(Q25:U25)</f>
        <v>4.0792156108742281</v>
      </c>
      <c r="Z25" s="69">
        <f>(U25-W25)</f>
        <v>7.3999999999999986</v>
      </c>
      <c r="AA25" s="17">
        <f>SUM(Q25:U25,G25:K25)</f>
        <v>162</v>
      </c>
      <c r="AB25" s="73">
        <f>AVERAGE(Q25:U25,G25:K25)</f>
        <v>16.2</v>
      </c>
      <c r="AC25" s="17">
        <f t="shared" si="20"/>
        <v>21</v>
      </c>
      <c r="AD25" s="73">
        <f>_xlfn.STDEV.P(Q25:U25,G25:K25)</f>
        <v>6.2257529665093525</v>
      </c>
      <c r="AE25" s="73">
        <f>(U25-AB25)</f>
        <v>12.8</v>
      </c>
    </row>
    <row r="26" spans="2:31" ht="12.75" thickBot="1" x14ac:dyDescent="0.25">
      <c r="B26" s="56" t="s">
        <v>28</v>
      </c>
      <c r="C26" s="35" t="s">
        <v>307</v>
      </c>
      <c r="D26" s="191">
        <f>(D25/D33)</f>
        <v>0.24489795918367346</v>
      </c>
      <c r="E26" s="191">
        <f t="shared" ref="E26:H26" si="24">(E25/E33)</f>
        <v>0.16071428571428573</v>
      </c>
      <c r="F26" s="191">
        <f t="shared" si="24"/>
        <v>0.21739130434782608</v>
      </c>
      <c r="G26" s="76">
        <f t="shared" si="24"/>
        <v>0.1864406779661017</v>
      </c>
      <c r="H26" s="76">
        <f t="shared" si="24"/>
        <v>0.14285714285714285</v>
      </c>
      <c r="I26" s="76">
        <f>(I25/I33)</f>
        <v>0.16326530612244897</v>
      </c>
      <c r="J26" s="76">
        <f t="shared" ref="J26:K26" si="25">(J25/J33)</f>
        <v>0.22448979591836735</v>
      </c>
      <c r="K26" s="76">
        <f t="shared" si="25"/>
        <v>0.24528301886792453</v>
      </c>
      <c r="L26" s="97">
        <f>(L25/L33)</f>
        <v>0.18815331010452963</v>
      </c>
      <c r="M26" s="125"/>
      <c r="N26" s="125"/>
      <c r="O26" s="125"/>
      <c r="P26" s="114"/>
      <c r="Q26" s="76">
        <f t="shared" ref="Q26" si="26">(Q25/Q33)</f>
        <v>0.30985915492957744</v>
      </c>
      <c r="R26" s="76">
        <f>(R25/R33)</f>
        <v>0.25757575757575757</v>
      </c>
      <c r="S26" s="76">
        <f>(S25/S33)</f>
        <v>0.28358208955223879</v>
      </c>
      <c r="T26" s="76">
        <f>(T25/T33)</f>
        <v>0.31343283582089554</v>
      </c>
      <c r="U26" s="96">
        <f>(U25/U33)</f>
        <v>0.41428571428571431</v>
      </c>
      <c r="V26" s="97">
        <f>(V25/V33)</f>
        <v>0.31671554252199413</v>
      </c>
      <c r="W26" s="125"/>
      <c r="X26" s="125"/>
      <c r="Y26" s="125"/>
      <c r="Z26" s="114"/>
      <c r="AA26" s="104">
        <f>(AA25/AA33)</f>
        <v>0.25796178343949044</v>
      </c>
      <c r="AB26" s="115"/>
      <c r="AC26" s="115"/>
      <c r="AD26" s="126"/>
      <c r="AE26" s="126"/>
    </row>
    <row r="27" spans="2:31" x14ac:dyDescent="0.2">
      <c r="B27" s="29" t="s">
        <v>32</v>
      </c>
      <c r="C27" s="13" t="s">
        <v>307</v>
      </c>
      <c r="D27" s="13">
        <v>22</v>
      </c>
      <c r="E27" s="13">
        <v>30</v>
      </c>
      <c r="F27" s="13">
        <v>30</v>
      </c>
      <c r="G27" s="14">
        <v>28</v>
      </c>
      <c r="H27" s="14">
        <v>38</v>
      </c>
      <c r="I27" s="14">
        <v>15</v>
      </c>
      <c r="J27" s="14">
        <v>18</v>
      </c>
      <c r="K27" s="14">
        <v>20</v>
      </c>
      <c r="L27" s="15">
        <f>SUM(G27:K27)</f>
        <v>119</v>
      </c>
      <c r="M27" s="69">
        <f>AVERAGE(G27:K27)</f>
        <v>23.8</v>
      </c>
      <c r="N27" s="15">
        <f t="shared" si="18"/>
        <v>23</v>
      </c>
      <c r="O27" s="69">
        <f>_xlfn.STDEV.P(G27:K27)</f>
        <v>8.3042157968106771</v>
      </c>
      <c r="P27" s="69">
        <f>(U27-M27)</f>
        <v>-2.8000000000000007</v>
      </c>
      <c r="Q27" s="14">
        <v>21</v>
      </c>
      <c r="R27" s="14">
        <v>16</v>
      </c>
      <c r="S27" s="14">
        <v>26</v>
      </c>
      <c r="T27" s="14">
        <v>25</v>
      </c>
      <c r="U27" s="16">
        <v>21</v>
      </c>
      <c r="V27" s="15">
        <f>SUM(Q27:U27)</f>
        <v>109</v>
      </c>
      <c r="W27" s="69">
        <f>AVERAGE(Q27:U27)</f>
        <v>21.8</v>
      </c>
      <c r="X27" s="15">
        <f t="shared" si="19"/>
        <v>10</v>
      </c>
      <c r="Y27" s="69">
        <f>_xlfn.STDEV.P(Q27:U27)</f>
        <v>3.54400902933387</v>
      </c>
      <c r="Z27" s="69">
        <f>(U27-W27)</f>
        <v>-0.80000000000000071</v>
      </c>
      <c r="AA27" s="17">
        <f>SUM(Q27:U27,G27:K27)</f>
        <v>228</v>
      </c>
      <c r="AB27" s="73">
        <f>AVERAGE(Q27:U27,G27:K27)</f>
        <v>22.8</v>
      </c>
      <c r="AC27" s="17">
        <f t="shared" si="20"/>
        <v>23</v>
      </c>
      <c r="AD27" s="73">
        <f>_xlfn.STDEV.P(Q27:U27,G27:K27)</f>
        <v>6.4621977685614045</v>
      </c>
      <c r="AE27" s="73">
        <f>(U27-AB27)</f>
        <v>-1.8000000000000007</v>
      </c>
    </row>
    <row r="28" spans="2:31" ht="12.75" thickBot="1" x14ac:dyDescent="0.25">
      <c r="B28" s="56" t="s">
        <v>28</v>
      </c>
      <c r="C28" s="35" t="s">
        <v>307</v>
      </c>
      <c r="D28" s="191">
        <f>(D27/D33)</f>
        <v>0.44897959183673469</v>
      </c>
      <c r="E28" s="191">
        <f t="shared" ref="E28:H28" si="27">(E27/E33)</f>
        <v>0.5357142857142857</v>
      </c>
      <c r="F28" s="191">
        <f t="shared" si="27"/>
        <v>0.43478260869565216</v>
      </c>
      <c r="G28" s="76">
        <f t="shared" si="27"/>
        <v>0.47457627118644069</v>
      </c>
      <c r="H28" s="76">
        <f t="shared" si="27"/>
        <v>0.4935064935064935</v>
      </c>
      <c r="I28" s="76">
        <f>(I27/I33)</f>
        <v>0.30612244897959184</v>
      </c>
      <c r="J28" s="76">
        <f t="shared" ref="J28:K28" si="28">(J27/J33)</f>
        <v>0.36734693877551022</v>
      </c>
      <c r="K28" s="76">
        <f t="shared" si="28"/>
        <v>0.37735849056603776</v>
      </c>
      <c r="L28" s="97">
        <f>(L27/L33)</f>
        <v>0.41463414634146339</v>
      </c>
      <c r="M28" s="125"/>
      <c r="N28" s="125"/>
      <c r="O28" s="125"/>
      <c r="P28" s="114"/>
      <c r="Q28" s="76">
        <f t="shared" ref="Q28" si="29">(Q27/Q33)</f>
        <v>0.29577464788732394</v>
      </c>
      <c r="R28" s="76">
        <f>(R27/R33)</f>
        <v>0.24242424242424243</v>
      </c>
      <c r="S28" s="76">
        <f>(S27/S33)</f>
        <v>0.38805970149253732</v>
      </c>
      <c r="T28" s="76">
        <f>(T27/T33)</f>
        <v>0.37313432835820898</v>
      </c>
      <c r="U28" s="96">
        <f>(U27/U33)</f>
        <v>0.3</v>
      </c>
      <c r="V28" s="97">
        <f>(V27/V33)</f>
        <v>0.31964809384164222</v>
      </c>
      <c r="W28" s="125"/>
      <c r="X28" s="125"/>
      <c r="Y28" s="125"/>
      <c r="Z28" s="114"/>
      <c r="AA28" s="104">
        <f>(AA27/AA33)</f>
        <v>0.36305732484076431</v>
      </c>
      <c r="AB28" s="115"/>
      <c r="AC28" s="115"/>
      <c r="AD28" s="126"/>
      <c r="AE28" s="126"/>
    </row>
    <row r="29" spans="2:31" x14ac:dyDescent="0.2">
      <c r="B29" s="29" t="s">
        <v>33</v>
      </c>
      <c r="C29" s="13" t="s">
        <v>307</v>
      </c>
      <c r="D29" s="13">
        <v>40</v>
      </c>
      <c r="E29" s="13">
        <v>50</v>
      </c>
      <c r="F29" s="13">
        <v>58</v>
      </c>
      <c r="G29" s="14">
        <v>53</v>
      </c>
      <c r="H29" s="14">
        <v>58</v>
      </c>
      <c r="I29" s="14">
        <v>34</v>
      </c>
      <c r="J29" s="14">
        <v>39</v>
      </c>
      <c r="K29" s="14">
        <v>42</v>
      </c>
      <c r="L29" s="15">
        <f>SUM(G29:K29)</f>
        <v>226</v>
      </c>
      <c r="M29" s="69">
        <f>AVERAGE(G29:K29)</f>
        <v>45.2</v>
      </c>
      <c r="N29" s="15">
        <f t="shared" si="18"/>
        <v>24</v>
      </c>
      <c r="O29" s="69">
        <f>_xlfn.STDEV.P(G29:K29)</f>
        <v>8.9308454247064422</v>
      </c>
      <c r="P29" s="69">
        <f>(U29-M29)</f>
        <v>14.799999999999997</v>
      </c>
      <c r="Q29" s="14">
        <v>62</v>
      </c>
      <c r="R29" s="14">
        <v>46</v>
      </c>
      <c r="S29" s="14">
        <v>61</v>
      </c>
      <c r="T29" s="14">
        <v>59</v>
      </c>
      <c r="U29" s="16">
        <v>60</v>
      </c>
      <c r="V29" s="15">
        <f>SUM(Q29:U29)</f>
        <v>288</v>
      </c>
      <c r="W29" s="69">
        <f>AVERAGE(Q29:U29)</f>
        <v>57.6</v>
      </c>
      <c r="X29" s="15">
        <f t="shared" si="19"/>
        <v>16</v>
      </c>
      <c r="Y29" s="69">
        <f>_xlfn.STDEV.P(Q29:U29)</f>
        <v>5.8855755878248646</v>
      </c>
      <c r="Z29" s="69">
        <f>(U29-W29)</f>
        <v>2.3999999999999986</v>
      </c>
      <c r="AA29" s="17">
        <f>SUM(Q29:U29,G29:K29)</f>
        <v>514</v>
      </c>
      <c r="AB29" s="73">
        <f>AVERAGE(Q29:U29,G29:K29)</f>
        <v>51.4</v>
      </c>
      <c r="AC29" s="17">
        <f t="shared" si="20"/>
        <v>28</v>
      </c>
      <c r="AD29" s="73">
        <f>_xlfn.STDEV.P(Q29:U29,G29:K29)</f>
        <v>9.7795705427181208</v>
      </c>
      <c r="AE29" s="73">
        <f>(U29-AB29)</f>
        <v>8.6000000000000014</v>
      </c>
    </row>
    <row r="30" spans="2:31" ht="12.75" thickBot="1" x14ac:dyDescent="0.25">
      <c r="B30" s="56" t="s">
        <v>28</v>
      </c>
      <c r="C30" s="35" t="s">
        <v>307</v>
      </c>
      <c r="D30" s="191">
        <f>(D29/D33)</f>
        <v>0.81632653061224492</v>
      </c>
      <c r="E30" s="191">
        <f t="shared" ref="E30:H30" si="30">(E29/E33)</f>
        <v>0.8928571428571429</v>
      </c>
      <c r="F30" s="191">
        <f t="shared" si="30"/>
        <v>0.84057971014492749</v>
      </c>
      <c r="G30" s="76">
        <f t="shared" si="30"/>
        <v>0.89830508474576276</v>
      </c>
      <c r="H30" s="76">
        <f t="shared" si="30"/>
        <v>0.75324675324675328</v>
      </c>
      <c r="I30" s="76">
        <f>(I29/I33)</f>
        <v>0.69387755102040816</v>
      </c>
      <c r="J30" s="76">
        <f t="shared" ref="J30:K30" si="31">(J29/J33)</f>
        <v>0.79591836734693877</v>
      </c>
      <c r="K30" s="76">
        <f t="shared" si="31"/>
        <v>0.79245283018867929</v>
      </c>
      <c r="L30" s="97">
        <f>(L29/L33)</f>
        <v>0.78745644599303133</v>
      </c>
      <c r="M30" s="125"/>
      <c r="N30" s="125"/>
      <c r="O30" s="125"/>
      <c r="P30" s="114"/>
      <c r="Q30" s="76">
        <f t="shared" ref="Q30" si="32">(Q29/Q33)</f>
        <v>0.87323943661971826</v>
      </c>
      <c r="R30" s="76">
        <f>(R29/R33)</f>
        <v>0.69696969696969702</v>
      </c>
      <c r="S30" s="76">
        <f>(S29/S33)</f>
        <v>0.91044776119402981</v>
      </c>
      <c r="T30" s="76">
        <f>(T29/T33)</f>
        <v>0.88059701492537312</v>
      </c>
      <c r="U30" s="96">
        <f>(U29/U33)</f>
        <v>0.8571428571428571</v>
      </c>
      <c r="V30" s="97">
        <f>(V29/V33)</f>
        <v>0.84457478005865105</v>
      </c>
      <c r="W30" s="125"/>
      <c r="X30" s="125"/>
      <c r="Y30" s="125"/>
      <c r="Z30" s="114"/>
      <c r="AA30" s="104">
        <f>(AA29/AA33)</f>
        <v>0.81847133757961787</v>
      </c>
      <c r="AB30" s="115"/>
      <c r="AC30" s="115"/>
      <c r="AD30" s="126"/>
      <c r="AE30" s="126"/>
    </row>
    <row r="31" spans="2:31" x14ac:dyDescent="0.2">
      <c r="B31" s="29" t="s">
        <v>34</v>
      </c>
      <c r="C31" s="13" t="s">
        <v>307</v>
      </c>
      <c r="D31" s="13">
        <v>9</v>
      </c>
      <c r="E31" s="13">
        <v>6</v>
      </c>
      <c r="F31" s="13">
        <v>11</v>
      </c>
      <c r="G31" s="14">
        <v>6</v>
      </c>
      <c r="H31" s="14">
        <v>19</v>
      </c>
      <c r="I31" s="14">
        <v>15</v>
      </c>
      <c r="J31" s="14">
        <v>10</v>
      </c>
      <c r="K31" s="14">
        <v>11</v>
      </c>
      <c r="L31" s="15">
        <f>SUM(G31:K31)</f>
        <v>61</v>
      </c>
      <c r="M31" s="69">
        <f>AVERAGE(G31:K31)</f>
        <v>12.2</v>
      </c>
      <c r="N31" s="15">
        <f t="shared" si="18"/>
        <v>13</v>
      </c>
      <c r="O31" s="69">
        <f>_xlfn.STDEV.P(G31:K31)</f>
        <v>4.4452221541785741</v>
      </c>
      <c r="P31" s="69">
        <f>(U31-M31)</f>
        <v>-2.1999999999999993</v>
      </c>
      <c r="Q31" s="14">
        <v>9</v>
      </c>
      <c r="R31" s="14">
        <v>20</v>
      </c>
      <c r="S31" s="14">
        <v>6</v>
      </c>
      <c r="T31" s="14">
        <v>8</v>
      </c>
      <c r="U31" s="16">
        <v>10</v>
      </c>
      <c r="V31" s="15">
        <f>SUM(Q31:U31)</f>
        <v>53</v>
      </c>
      <c r="W31" s="69">
        <f>AVERAGE(Q31:U31)</f>
        <v>10.6</v>
      </c>
      <c r="X31" s="15">
        <f t="shared" si="19"/>
        <v>14</v>
      </c>
      <c r="Y31" s="69">
        <f>_xlfn.STDEV.P(Q31:U31)</f>
        <v>4.8826222462934812</v>
      </c>
      <c r="Z31" s="69">
        <f>(U31-W31)</f>
        <v>-0.59999999999999964</v>
      </c>
      <c r="AA31" s="17">
        <f>SUM(Q31:U31,G31:K31)</f>
        <v>114</v>
      </c>
      <c r="AB31" s="73">
        <f>AVERAGE(Q31:U31,G31:K31)</f>
        <v>11.4</v>
      </c>
      <c r="AC31" s="17">
        <f t="shared" si="20"/>
        <v>14</v>
      </c>
      <c r="AD31" s="73">
        <f>_xlfn.STDEV.P(Q31:U31,G31:K31)</f>
        <v>4.7370877129308049</v>
      </c>
      <c r="AE31" s="73">
        <f>(U31-AB31)</f>
        <v>-1.4000000000000004</v>
      </c>
    </row>
    <row r="32" spans="2:31" ht="12.75" thickBot="1" x14ac:dyDescent="0.25">
      <c r="B32" s="56" t="s">
        <v>28</v>
      </c>
      <c r="C32" s="35" t="s">
        <v>307</v>
      </c>
      <c r="D32" s="191">
        <f>(D31/D33)</f>
        <v>0.18367346938775511</v>
      </c>
      <c r="E32" s="191">
        <f t="shared" ref="E32:H32" si="33">(E31/E33)</f>
        <v>0.10714285714285714</v>
      </c>
      <c r="F32" s="191">
        <f t="shared" si="33"/>
        <v>0.15942028985507245</v>
      </c>
      <c r="G32" s="76">
        <f t="shared" si="33"/>
        <v>0.10169491525423729</v>
      </c>
      <c r="H32" s="76">
        <f t="shared" si="33"/>
        <v>0.24675324675324675</v>
      </c>
      <c r="I32" s="76">
        <f>(I31/I33)</f>
        <v>0.30612244897959184</v>
      </c>
      <c r="J32" s="76">
        <f t="shared" ref="J32:K32" si="34">(J31/J33)</f>
        <v>0.20408163265306123</v>
      </c>
      <c r="K32" s="76">
        <f t="shared" si="34"/>
        <v>0.20754716981132076</v>
      </c>
      <c r="L32" s="97">
        <f>(L31/L33)</f>
        <v>0.21254355400696864</v>
      </c>
      <c r="M32" s="114"/>
      <c r="N32" s="114"/>
      <c r="O32" s="125"/>
      <c r="P32" s="114"/>
      <c r="Q32" s="76">
        <f t="shared" ref="Q32" si="35">(Q31/Q33)</f>
        <v>0.12676056338028169</v>
      </c>
      <c r="R32" s="76">
        <f>(R31/R33)</f>
        <v>0.30303030303030304</v>
      </c>
      <c r="S32" s="76">
        <f>(S31/S33)</f>
        <v>8.9552238805970144E-2</v>
      </c>
      <c r="T32" s="76">
        <f>(T31/T33)</f>
        <v>0.11940298507462686</v>
      </c>
      <c r="U32" s="96">
        <f>(U31/U33)</f>
        <v>0.14285714285714285</v>
      </c>
      <c r="V32" s="97">
        <f>(V31/V33)</f>
        <v>0.15542521994134897</v>
      </c>
      <c r="W32" s="125"/>
      <c r="X32" s="114"/>
      <c r="Y32" s="125"/>
      <c r="Z32" s="114"/>
      <c r="AA32" s="104">
        <f>(AA31/AA33)</f>
        <v>0.18152866242038215</v>
      </c>
      <c r="AB32" s="115"/>
      <c r="AC32" s="115"/>
      <c r="AD32" s="115"/>
      <c r="AE32" s="126"/>
    </row>
    <row r="33" spans="2:31" x14ac:dyDescent="0.2">
      <c r="B33" s="36" t="s">
        <v>19</v>
      </c>
      <c r="C33" s="116" t="s">
        <v>307</v>
      </c>
      <c r="D33" s="116">
        <v>49</v>
      </c>
      <c r="E33" s="116">
        <v>56</v>
      </c>
      <c r="F33" s="116">
        <v>69</v>
      </c>
      <c r="G33" s="117">
        <v>59</v>
      </c>
      <c r="H33" s="117">
        <v>77</v>
      </c>
      <c r="I33" s="117">
        <v>49</v>
      </c>
      <c r="J33" s="117">
        <v>49</v>
      </c>
      <c r="K33" s="117">
        <v>53</v>
      </c>
      <c r="L33" s="118">
        <f>SUM(G33:K33)</f>
        <v>287</v>
      </c>
      <c r="M33" s="119">
        <f>AVERAGE(G33:K33)</f>
        <v>57.4</v>
      </c>
      <c r="N33" s="118">
        <f>MAX(G33:K33)-MIN(G33:K33)</f>
        <v>28</v>
      </c>
      <c r="O33" s="119">
        <f>_xlfn.STDEV.P(G33:K33)</f>
        <v>10.461357464497617</v>
      </c>
      <c r="P33" s="119">
        <f>(U33-M33)</f>
        <v>12.600000000000001</v>
      </c>
      <c r="Q33" s="117">
        <v>71</v>
      </c>
      <c r="R33" s="117">
        <v>66</v>
      </c>
      <c r="S33" s="117">
        <v>67</v>
      </c>
      <c r="T33" s="117">
        <v>67</v>
      </c>
      <c r="U33" s="120">
        <v>70</v>
      </c>
      <c r="V33" s="118">
        <f>SUM(Q33:U33)</f>
        <v>341</v>
      </c>
      <c r="W33" s="118">
        <f>AVERAGE(Q33:U33)</f>
        <v>68.2</v>
      </c>
      <c r="X33" s="118">
        <f>MAX(Q33:U33)-MIN(Q33:U33)</f>
        <v>5</v>
      </c>
      <c r="Y33" s="119">
        <f>_xlfn.STDEV.P(Q33:U33)</f>
        <v>1.9390719429665315</v>
      </c>
      <c r="Z33" s="119">
        <f>(U33-W33)</f>
        <v>1.7999999999999972</v>
      </c>
      <c r="AA33" s="121">
        <f>SUM(G33:K33,Q33:U33)</f>
        <v>628</v>
      </c>
      <c r="AB33" s="121">
        <f>AVERAGE(G33:K33,Q33:U33)</f>
        <v>62.8</v>
      </c>
      <c r="AC33" s="121">
        <f>MAX(G33:K33,Q33:U33)-MIN(G33:K33,Q33:U33)</f>
        <v>28</v>
      </c>
      <c r="AD33" s="122">
        <f>_xlfn.STDEV.P(G33:K33,Q33:U33)</f>
        <v>9.2606695222321811</v>
      </c>
      <c r="AE33" s="122">
        <f>(U33-AB33)</f>
        <v>7.2000000000000028</v>
      </c>
    </row>
    <row r="35" spans="2:31" x14ac:dyDescent="0.2">
      <c r="B35" s="271"/>
      <c r="C35" s="283" t="s">
        <v>35</v>
      </c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</row>
    <row r="36" spans="2:31" ht="24.75" thickBot="1" x14ac:dyDescent="0.25">
      <c r="B36" s="18"/>
      <c r="C36" s="19">
        <v>2009</v>
      </c>
      <c r="D36" s="19">
        <v>2010</v>
      </c>
      <c r="E36" s="19">
        <v>2011</v>
      </c>
      <c r="F36" s="19">
        <v>2012</v>
      </c>
      <c r="G36" s="20">
        <v>2013</v>
      </c>
      <c r="H36" s="20">
        <v>2014</v>
      </c>
      <c r="I36" s="20">
        <v>2015</v>
      </c>
      <c r="J36" s="20">
        <v>2016</v>
      </c>
      <c r="K36" s="20">
        <v>2017</v>
      </c>
      <c r="L36" s="21" t="s">
        <v>0</v>
      </c>
      <c r="M36" s="21" t="s">
        <v>1</v>
      </c>
      <c r="N36" s="21" t="s">
        <v>2</v>
      </c>
      <c r="O36" s="21" t="s">
        <v>3</v>
      </c>
      <c r="P36" s="21" t="s">
        <v>435</v>
      </c>
      <c r="Q36" s="20">
        <v>2018</v>
      </c>
      <c r="R36" s="20">
        <v>2019</v>
      </c>
      <c r="S36" s="20">
        <v>2020</v>
      </c>
      <c r="T36" s="20">
        <v>2021</v>
      </c>
      <c r="U36" s="22">
        <v>2022</v>
      </c>
      <c r="V36" s="21" t="s">
        <v>0</v>
      </c>
      <c r="W36" s="21" t="s">
        <v>1</v>
      </c>
      <c r="X36" s="21" t="s">
        <v>2</v>
      </c>
      <c r="Y36" s="21" t="s">
        <v>3</v>
      </c>
      <c r="Z36" s="21" t="s">
        <v>435</v>
      </c>
      <c r="AA36" s="23" t="s">
        <v>5</v>
      </c>
      <c r="AB36" s="23" t="s">
        <v>6</v>
      </c>
      <c r="AC36" s="23" t="s">
        <v>7</v>
      </c>
      <c r="AD36" s="23" t="s">
        <v>8</v>
      </c>
      <c r="AE36" s="23" t="s">
        <v>435</v>
      </c>
    </row>
    <row r="37" spans="2:31" x14ac:dyDescent="0.2">
      <c r="B37" s="12" t="s">
        <v>36</v>
      </c>
      <c r="C37" s="13" t="s">
        <v>307</v>
      </c>
      <c r="D37" s="13">
        <v>3</v>
      </c>
      <c r="E37" s="13">
        <v>1</v>
      </c>
      <c r="F37" s="13">
        <v>3</v>
      </c>
      <c r="G37" s="14">
        <v>6</v>
      </c>
      <c r="H37" s="14">
        <v>1</v>
      </c>
      <c r="I37" s="14">
        <v>5</v>
      </c>
      <c r="J37" s="14">
        <v>4</v>
      </c>
      <c r="K37" s="14">
        <v>3</v>
      </c>
      <c r="L37" s="15">
        <f>SUM(G37:K37)</f>
        <v>19</v>
      </c>
      <c r="M37" s="69">
        <f>AVERAGE(G37:K37)</f>
        <v>3.8</v>
      </c>
      <c r="N37" s="15">
        <f>MAX(G37:K37)-MIN(G37:K37)</f>
        <v>5</v>
      </c>
      <c r="O37" s="69">
        <f>_xlfn.STDEV.P(G37:K37)</f>
        <v>1.7204650534085253</v>
      </c>
      <c r="P37" s="69">
        <f>(U37-M37)</f>
        <v>-0.79999999999999982</v>
      </c>
      <c r="Q37" s="14">
        <v>11</v>
      </c>
      <c r="R37" s="14">
        <v>2</v>
      </c>
      <c r="S37" s="14">
        <v>6</v>
      </c>
      <c r="T37" s="14">
        <v>3</v>
      </c>
      <c r="U37" s="16">
        <v>3</v>
      </c>
      <c r="V37" s="15">
        <f>SUM(Q37:U37)</f>
        <v>25</v>
      </c>
      <c r="W37" s="69">
        <f>AVERAGE(Q37:U37)</f>
        <v>5</v>
      </c>
      <c r="X37" s="15">
        <f>MAX(Q37:U37)-MIN(Q37:U37)</f>
        <v>9</v>
      </c>
      <c r="Y37" s="69">
        <f>_xlfn.STDEV.P(Q37:U37)</f>
        <v>3.2863353450309969</v>
      </c>
      <c r="Z37" s="69">
        <f>(U37-W37)</f>
        <v>-2</v>
      </c>
      <c r="AA37" s="17">
        <f>SUM(Q37:U37,G37:K37)</f>
        <v>44</v>
      </c>
      <c r="AB37" s="17">
        <f>AVERAGE(Q37:U37,G37:K37)</f>
        <v>4.4000000000000004</v>
      </c>
      <c r="AC37" s="17">
        <f>MAX(G37:K37,Q37:U37)-MIN(G37:K37,Q37:U37)</f>
        <v>10</v>
      </c>
      <c r="AD37" s="73">
        <f>_xlfn.STDEV.P(Q37:U37,G37:K37)</f>
        <v>2.6907248094147422</v>
      </c>
      <c r="AE37" s="17">
        <f>(U37-AB37)</f>
        <v>-1.4000000000000004</v>
      </c>
    </row>
    <row r="38" spans="2:31" ht="12.75" thickBot="1" x14ac:dyDescent="0.25">
      <c r="B38" s="57" t="s">
        <v>28</v>
      </c>
      <c r="C38" s="35" t="s">
        <v>307</v>
      </c>
      <c r="D38" s="191">
        <f>(D37/D47)</f>
        <v>6.9767441860465115E-2</v>
      </c>
      <c r="E38" s="191">
        <f t="shared" ref="E38:H38" si="36">(E37/E47)</f>
        <v>2.0833333333333332E-2</v>
      </c>
      <c r="F38" s="191">
        <f t="shared" si="36"/>
        <v>4.8387096774193547E-2</v>
      </c>
      <c r="G38" s="76">
        <f t="shared" si="36"/>
        <v>0.1111111111111111</v>
      </c>
      <c r="H38" s="76">
        <f t="shared" si="36"/>
        <v>1.5151515151515152E-2</v>
      </c>
      <c r="I38" s="76">
        <f>(I37/I47)</f>
        <v>0.1111111111111111</v>
      </c>
      <c r="J38" s="76">
        <f t="shared" ref="J38:K38" si="37">(J37/J47)</f>
        <v>9.0909090909090912E-2</v>
      </c>
      <c r="K38" s="76">
        <f t="shared" si="37"/>
        <v>6.6666666666666666E-2</v>
      </c>
      <c r="L38" s="97">
        <f>(L37/L47)</f>
        <v>7.4803149606299218E-2</v>
      </c>
      <c r="M38" s="125"/>
      <c r="N38" s="125"/>
      <c r="O38" s="125"/>
      <c r="P38" s="125"/>
      <c r="Q38" s="76">
        <f t="shared" ref="Q38" si="38">(Q37/Q47)</f>
        <v>0.16666666666666666</v>
      </c>
      <c r="R38" s="76">
        <f>(R37/R47)</f>
        <v>3.9215686274509803E-2</v>
      </c>
      <c r="S38" s="76">
        <f>(S37/S47)</f>
        <v>9.8360655737704916E-2</v>
      </c>
      <c r="T38" s="76">
        <f>(T37/T47)</f>
        <v>4.4776119402985072E-2</v>
      </c>
      <c r="U38" s="96">
        <f>(U37/U47)</f>
        <v>5.2631578947368418E-2</v>
      </c>
      <c r="V38" s="97">
        <f>(V37/V47)</f>
        <v>8.2781456953642391E-2</v>
      </c>
      <c r="W38" s="125"/>
      <c r="X38" s="125"/>
      <c r="Y38" s="125"/>
      <c r="Z38" s="125"/>
      <c r="AA38" s="104">
        <f>(AA37/AA47)</f>
        <v>7.9136690647482008E-2</v>
      </c>
      <c r="AB38" s="115"/>
      <c r="AC38" s="115"/>
      <c r="AD38" s="126"/>
      <c r="AE38" s="115"/>
    </row>
    <row r="39" spans="2:31" x14ac:dyDescent="0.2">
      <c r="B39" s="29" t="s">
        <v>37</v>
      </c>
      <c r="C39" s="13" t="s">
        <v>307</v>
      </c>
      <c r="D39" s="13">
        <v>3</v>
      </c>
      <c r="E39" s="13">
        <v>8</v>
      </c>
      <c r="F39" s="13">
        <v>9</v>
      </c>
      <c r="G39" s="14">
        <v>6</v>
      </c>
      <c r="H39" s="14">
        <v>6</v>
      </c>
      <c r="I39" s="14">
        <v>6</v>
      </c>
      <c r="J39" s="14">
        <v>6</v>
      </c>
      <c r="K39" s="14">
        <v>6</v>
      </c>
      <c r="L39" s="15">
        <f>SUM(G39:K39)</f>
        <v>30</v>
      </c>
      <c r="M39" s="69">
        <f>AVERAGE(G39:K39)</f>
        <v>6</v>
      </c>
      <c r="N39" s="15">
        <f t="shared" ref="N39:N47" si="39">MAX(G39:K39)-MIN(G39:K39)</f>
        <v>0</v>
      </c>
      <c r="O39" s="69">
        <f>_xlfn.STDEV.P(G39:K39)</f>
        <v>0</v>
      </c>
      <c r="P39" s="69">
        <f>(U39-M39)</f>
        <v>-1</v>
      </c>
      <c r="Q39" s="14">
        <v>7</v>
      </c>
      <c r="R39" s="14">
        <v>7</v>
      </c>
      <c r="S39" s="14">
        <v>10</v>
      </c>
      <c r="T39" s="14">
        <v>7</v>
      </c>
      <c r="U39" s="16">
        <v>5</v>
      </c>
      <c r="V39" s="15">
        <f>SUM(Q39:U39)</f>
        <v>36</v>
      </c>
      <c r="W39" s="69">
        <f>AVERAGE(Q39:U39)</f>
        <v>7.2</v>
      </c>
      <c r="X39" s="15">
        <f t="shared" ref="X39:X47" si="40">MAX(Q39:U39)-MIN(Q39:U39)</f>
        <v>5</v>
      </c>
      <c r="Y39" s="69">
        <f>_xlfn.STDEV.P(Q39:U39)</f>
        <v>1.6</v>
      </c>
      <c r="Z39" s="69">
        <f>(U39-W39)</f>
        <v>-2.2000000000000002</v>
      </c>
      <c r="AA39" s="17">
        <f>SUM(Q39:U39,G39:K39)</f>
        <v>66</v>
      </c>
      <c r="AB39" s="17">
        <f>AVERAGE(Q39:U39,G39:K39)</f>
        <v>6.6</v>
      </c>
      <c r="AC39" s="17">
        <f t="shared" ref="AC39:AC47" si="41">MAX(G39:K39,Q39:U39)-MIN(G39:K39,Q39:U39)</f>
        <v>5</v>
      </c>
      <c r="AD39" s="73">
        <f>_xlfn.STDEV.P(Q39:U39,G39:K39)</f>
        <v>1.2806248474865698</v>
      </c>
      <c r="AE39" s="17">
        <f>(U39-AB39)</f>
        <v>-1.5999999999999996</v>
      </c>
    </row>
    <row r="40" spans="2:31" ht="12.75" thickBot="1" x14ac:dyDescent="0.25">
      <c r="B40" s="56" t="s">
        <v>28</v>
      </c>
      <c r="C40" s="35" t="s">
        <v>307</v>
      </c>
      <c r="D40" s="191">
        <f>(D39/D47)</f>
        <v>6.9767441860465115E-2</v>
      </c>
      <c r="E40" s="191">
        <f t="shared" ref="E40:H40" si="42">(E39/E47)</f>
        <v>0.16666666666666666</v>
      </c>
      <c r="F40" s="191">
        <f t="shared" si="42"/>
        <v>0.14516129032258066</v>
      </c>
      <c r="G40" s="76">
        <f t="shared" si="42"/>
        <v>0.1111111111111111</v>
      </c>
      <c r="H40" s="76">
        <f t="shared" si="42"/>
        <v>9.0909090909090912E-2</v>
      </c>
      <c r="I40" s="76">
        <f>(I39/I47)</f>
        <v>0.13333333333333333</v>
      </c>
      <c r="J40" s="76">
        <f t="shared" ref="J40:K40" si="43">(J39/J47)</f>
        <v>0.13636363636363635</v>
      </c>
      <c r="K40" s="76">
        <f t="shared" si="43"/>
        <v>0.13333333333333333</v>
      </c>
      <c r="L40" s="97">
        <f>(L39/L47)</f>
        <v>0.11811023622047244</v>
      </c>
      <c r="M40" s="125"/>
      <c r="N40" s="125"/>
      <c r="O40" s="125"/>
      <c r="P40" s="125"/>
      <c r="Q40" s="76">
        <f t="shared" ref="Q40" si="44">(Q39/Q47)</f>
        <v>0.10606060606060606</v>
      </c>
      <c r="R40" s="76">
        <f>(R39/R47)</f>
        <v>0.13725490196078433</v>
      </c>
      <c r="S40" s="76">
        <f>(S39/S47)</f>
        <v>0.16393442622950818</v>
      </c>
      <c r="T40" s="76">
        <f>(T39/T47)</f>
        <v>0.1044776119402985</v>
      </c>
      <c r="U40" s="96">
        <f>(U39/U47)</f>
        <v>8.771929824561403E-2</v>
      </c>
      <c r="V40" s="97">
        <f>(V39/V47)</f>
        <v>0.11920529801324503</v>
      </c>
      <c r="W40" s="125"/>
      <c r="X40" s="125"/>
      <c r="Y40" s="125"/>
      <c r="Z40" s="125"/>
      <c r="AA40" s="104">
        <f>(AA39/AA47)</f>
        <v>0.11870503597122302</v>
      </c>
      <c r="AB40" s="115"/>
      <c r="AC40" s="115"/>
      <c r="AD40" s="126"/>
      <c r="AE40" s="115"/>
    </row>
    <row r="41" spans="2:31" x14ac:dyDescent="0.2">
      <c r="B41" s="29" t="s">
        <v>38</v>
      </c>
      <c r="C41" s="13" t="s">
        <v>307</v>
      </c>
      <c r="D41" s="13">
        <v>10</v>
      </c>
      <c r="E41" s="13">
        <v>9</v>
      </c>
      <c r="F41" s="13">
        <v>13</v>
      </c>
      <c r="G41" s="14">
        <v>11</v>
      </c>
      <c r="H41" s="14">
        <v>10</v>
      </c>
      <c r="I41" s="14">
        <v>8</v>
      </c>
      <c r="J41" s="14">
        <v>11</v>
      </c>
      <c r="K41" s="14">
        <v>11</v>
      </c>
      <c r="L41" s="15">
        <f>SUM(G41:K41)</f>
        <v>51</v>
      </c>
      <c r="M41" s="69">
        <f>AVERAGE(G41:K41)</f>
        <v>10.199999999999999</v>
      </c>
      <c r="N41" s="15">
        <f t="shared" si="39"/>
        <v>3</v>
      </c>
      <c r="O41" s="69">
        <f>_xlfn.STDEV.P(G41:K41)</f>
        <v>1.1661903789690602</v>
      </c>
      <c r="P41" s="69">
        <f>(U41-M41)</f>
        <v>14.8</v>
      </c>
      <c r="Q41" s="14">
        <v>21</v>
      </c>
      <c r="R41" s="14">
        <v>13</v>
      </c>
      <c r="S41" s="14">
        <v>17</v>
      </c>
      <c r="T41" s="14">
        <v>20</v>
      </c>
      <c r="U41" s="16">
        <v>25</v>
      </c>
      <c r="V41" s="15">
        <f>SUM(Q41:U41)</f>
        <v>96</v>
      </c>
      <c r="W41" s="69">
        <f>AVERAGE(Q41:U41)</f>
        <v>19.2</v>
      </c>
      <c r="X41" s="15">
        <f t="shared" si="40"/>
        <v>12</v>
      </c>
      <c r="Y41" s="69">
        <f>_xlfn.STDEV.P(Q41:U41)</f>
        <v>4.0199502484483558</v>
      </c>
      <c r="Z41" s="69">
        <f>(U41-W41)</f>
        <v>5.8000000000000007</v>
      </c>
      <c r="AA41" s="17">
        <f>SUM(Q41:U41,G41:K41)</f>
        <v>147</v>
      </c>
      <c r="AB41" s="17">
        <f>AVERAGE(Q41:U41,G41:K41)</f>
        <v>14.7</v>
      </c>
      <c r="AC41" s="17">
        <f t="shared" si="41"/>
        <v>17</v>
      </c>
      <c r="AD41" s="73">
        <f>_xlfn.STDEV.P(Q41:U41,G41:K41)</f>
        <v>5.3860932037980929</v>
      </c>
      <c r="AE41" s="17">
        <f>(U41-AB41)</f>
        <v>10.3</v>
      </c>
    </row>
    <row r="42" spans="2:31" ht="12.75" thickBot="1" x14ac:dyDescent="0.25">
      <c r="B42" s="56" t="s">
        <v>28</v>
      </c>
      <c r="C42" s="35" t="s">
        <v>307</v>
      </c>
      <c r="D42" s="191">
        <f>(D41/D47)</f>
        <v>0.23255813953488372</v>
      </c>
      <c r="E42" s="191">
        <f t="shared" ref="E42:H42" si="45">(E41/E47)</f>
        <v>0.1875</v>
      </c>
      <c r="F42" s="191">
        <f t="shared" si="45"/>
        <v>0.20967741935483872</v>
      </c>
      <c r="G42" s="76">
        <f t="shared" si="45"/>
        <v>0.20370370370370369</v>
      </c>
      <c r="H42" s="76">
        <f t="shared" si="45"/>
        <v>0.15151515151515152</v>
      </c>
      <c r="I42" s="76">
        <f>(I41/I47)</f>
        <v>0.17777777777777778</v>
      </c>
      <c r="J42" s="76">
        <f t="shared" ref="J42:K42" si="46">(J41/J47)</f>
        <v>0.25</v>
      </c>
      <c r="K42" s="76">
        <f t="shared" si="46"/>
        <v>0.24444444444444444</v>
      </c>
      <c r="L42" s="97">
        <f>(L41/L47)</f>
        <v>0.20078740157480315</v>
      </c>
      <c r="M42" s="125"/>
      <c r="N42" s="125"/>
      <c r="O42" s="125"/>
      <c r="P42" s="125"/>
      <c r="Q42" s="76">
        <f t="shared" ref="Q42" si="47">(Q41/Q47)</f>
        <v>0.31818181818181818</v>
      </c>
      <c r="R42" s="76">
        <f>(R41/R47)</f>
        <v>0.25490196078431371</v>
      </c>
      <c r="S42" s="76">
        <f>(S41/S47)</f>
        <v>0.27868852459016391</v>
      </c>
      <c r="T42" s="76">
        <f>(T41/T47)</f>
        <v>0.29850746268656714</v>
      </c>
      <c r="U42" s="96">
        <f>(U41/U47)</f>
        <v>0.43859649122807015</v>
      </c>
      <c r="V42" s="97">
        <f>(V41/V47)</f>
        <v>0.31788079470198677</v>
      </c>
      <c r="W42" s="125"/>
      <c r="X42" s="125"/>
      <c r="Y42" s="125"/>
      <c r="Z42" s="125"/>
      <c r="AA42" s="104">
        <f>(AA41/AA47)</f>
        <v>0.26438848920863312</v>
      </c>
      <c r="AB42" s="115"/>
      <c r="AC42" s="115"/>
      <c r="AD42" s="126"/>
      <c r="AE42" s="115"/>
    </row>
    <row r="43" spans="2:31" x14ac:dyDescent="0.2">
      <c r="B43" s="29" t="s">
        <v>39</v>
      </c>
      <c r="C43" s="13" t="s">
        <v>307</v>
      </c>
      <c r="D43" s="13">
        <v>19</v>
      </c>
      <c r="E43" s="13">
        <v>27</v>
      </c>
      <c r="F43" s="13">
        <v>26</v>
      </c>
      <c r="G43" s="14">
        <v>27</v>
      </c>
      <c r="H43" s="14">
        <v>33</v>
      </c>
      <c r="I43" s="14">
        <v>13</v>
      </c>
      <c r="J43" s="14">
        <v>14</v>
      </c>
      <c r="K43" s="14">
        <v>16</v>
      </c>
      <c r="L43" s="15">
        <f>SUM(G43:K43)</f>
        <v>103</v>
      </c>
      <c r="M43" s="69">
        <f>AVERAGE(G43:K43)</f>
        <v>20.6</v>
      </c>
      <c r="N43" s="15">
        <f t="shared" si="39"/>
        <v>20</v>
      </c>
      <c r="O43" s="69">
        <f>_xlfn.STDEV.P(G43:K43)</f>
        <v>7.9649231006959509</v>
      </c>
      <c r="P43" s="69">
        <f>(U43-M43)</f>
        <v>-2.6000000000000014</v>
      </c>
      <c r="Q43" s="14">
        <v>20</v>
      </c>
      <c r="R43" s="14">
        <v>13</v>
      </c>
      <c r="S43" s="14">
        <v>23</v>
      </c>
      <c r="T43" s="14">
        <v>21</v>
      </c>
      <c r="U43" s="16">
        <v>18</v>
      </c>
      <c r="V43" s="15">
        <f>SUM(Q43:U43)</f>
        <v>95</v>
      </c>
      <c r="W43" s="69">
        <f>AVERAGE(Q43:U43)</f>
        <v>19</v>
      </c>
      <c r="X43" s="15">
        <f t="shared" si="40"/>
        <v>10</v>
      </c>
      <c r="Y43" s="69">
        <f>_xlfn.STDEV.P(Q43:U43)</f>
        <v>3.40587727318528</v>
      </c>
      <c r="Z43" s="69">
        <f>(U43-W43)</f>
        <v>-1</v>
      </c>
      <c r="AA43" s="17">
        <f>SUM(Q43:U43,G43:K43)</f>
        <v>198</v>
      </c>
      <c r="AB43" s="17">
        <f>AVERAGE(Q43:U43,G43:K43)</f>
        <v>19.8</v>
      </c>
      <c r="AC43" s="17">
        <f t="shared" si="41"/>
        <v>20</v>
      </c>
      <c r="AD43" s="73">
        <f>_xlfn.STDEV.P(Q43:U43,G43:K43)</f>
        <v>6.1773780845921999</v>
      </c>
      <c r="AE43" s="17">
        <f>(U43-AB43)</f>
        <v>-1.8000000000000007</v>
      </c>
    </row>
    <row r="44" spans="2:31" ht="12.75" thickBot="1" x14ac:dyDescent="0.25">
      <c r="B44" s="56" t="s">
        <v>28</v>
      </c>
      <c r="C44" s="35" t="s">
        <v>307</v>
      </c>
      <c r="D44" s="191">
        <f>(D43/D47)</f>
        <v>0.44186046511627908</v>
      </c>
      <c r="E44" s="191">
        <f t="shared" ref="E44:H44" si="48">(E43/E47)</f>
        <v>0.5625</v>
      </c>
      <c r="F44" s="191">
        <f t="shared" si="48"/>
        <v>0.41935483870967744</v>
      </c>
      <c r="G44" s="76">
        <f t="shared" si="48"/>
        <v>0.5</v>
      </c>
      <c r="H44" s="76">
        <f t="shared" si="48"/>
        <v>0.5</v>
      </c>
      <c r="I44" s="127">
        <f>(I43/I47)</f>
        <v>0.28888888888888886</v>
      </c>
      <c r="J44" s="127">
        <f t="shared" ref="J44:K44" si="49">(J43/J47)</f>
        <v>0.31818181818181818</v>
      </c>
      <c r="K44" s="127">
        <f t="shared" si="49"/>
        <v>0.35555555555555557</v>
      </c>
      <c r="L44" s="97">
        <f>(L43/L47)</f>
        <v>0.40551181102362205</v>
      </c>
      <c r="M44" s="125"/>
      <c r="N44" s="125"/>
      <c r="O44" s="125"/>
      <c r="P44" s="125"/>
      <c r="Q44" s="127">
        <f t="shared" ref="Q44" si="50">(Q43/Q47)</f>
        <v>0.30303030303030304</v>
      </c>
      <c r="R44" s="127">
        <f>(R43/R47)</f>
        <v>0.25490196078431371</v>
      </c>
      <c r="S44" s="127">
        <f>(S43/S47)</f>
        <v>0.37704918032786883</v>
      </c>
      <c r="T44" s="127">
        <f>(T43/T47)</f>
        <v>0.31343283582089554</v>
      </c>
      <c r="U44" s="128">
        <f>(U43/U47)</f>
        <v>0.31578947368421051</v>
      </c>
      <c r="V44" s="129">
        <f>(V43/V47)</f>
        <v>0.31456953642384106</v>
      </c>
      <c r="W44" s="125"/>
      <c r="X44" s="125"/>
      <c r="Y44" s="125"/>
      <c r="Z44" s="125"/>
      <c r="AA44" s="130">
        <f>(AA43/AA47)</f>
        <v>0.35611510791366907</v>
      </c>
      <c r="AB44" s="115"/>
      <c r="AC44" s="115"/>
      <c r="AD44" s="126"/>
      <c r="AE44" s="115"/>
    </row>
    <row r="45" spans="2:31" x14ac:dyDescent="0.2">
      <c r="B45" s="29" t="s">
        <v>25</v>
      </c>
      <c r="C45" s="13" t="s">
        <v>307</v>
      </c>
      <c r="D45" s="13">
        <v>8</v>
      </c>
      <c r="E45" s="13">
        <v>3</v>
      </c>
      <c r="F45" s="13">
        <v>11</v>
      </c>
      <c r="G45" s="14">
        <v>7</v>
      </c>
      <c r="H45" s="14">
        <v>16</v>
      </c>
      <c r="I45" s="14">
        <v>13</v>
      </c>
      <c r="J45" s="14">
        <v>9</v>
      </c>
      <c r="K45" s="14">
        <v>9</v>
      </c>
      <c r="L45" s="15">
        <f>SUM(G45:K45)</f>
        <v>54</v>
      </c>
      <c r="M45" s="69">
        <f>AVERAGE(G45:K45)</f>
        <v>10.8</v>
      </c>
      <c r="N45" s="15">
        <f t="shared" si="39"/>
        <v>9</v>
      </c>
      <c r="O45" s="69">
        <f>_xlfn.STDEV.P(G45:K45)</f>
        <v>3.2496153618543842</v>
      </c>
      <c r="P45" s="69">
        <f>(U45-M45)</f>
        <v>-4.8000000000000007</v>
      </c>
      <c r="Q45" s="14">
        <v>7</v>
      </c>
      <c r="R45" s="14">
        <v>16</v>
      </c>
      <c r="S45" s="14">
        <v>5</v>
      </c>
      <c r="T45" s="14">
        <v>6</v>
      </c>
      <c r="U45" s="16">
        <v>6</v>
      </c>
      <c r="V45" s="15">
        <f>SUM(Q45:U45)</f>
        <v>40</v>
      </c>
      <c r="W45" s="69">
        <f>AVERAGE(Q45:U45)</f>
        <v>8</v>
      </c>
      <c r="X45" s="15">
        <f t="shared" si="40"/>
        <v>11</v>
      </c>
      <c r="Y45" s="69">
        <f>_xlfn.STDEV.P(Q45:U45)</f>
        <v>4.0496913462633168</v>
      </c>
      <c r="Z45" s="69">
        <f>(U45-W45)</f>
        <v>-2</v>
      </c>
      <c r="AA45" s="17">
        <f>SUM(Q45:U45,G45:K45)</f>
        <v>94</v>
      </c>
      <c r="AB45" s="17">
        <f>AVERAGE(Q45:U45,G45:K45)</f>
        <v>9.4</v>
      </c>
      <c r="AC45" s="17">
        <f t="shared" si="41"/>
        <v>11</v>
      </c>
      <c r="AD45" s="73">
        <f>_xlfn.STDEV.P(Q45:U45,G45:K45)</f>
        <v>3.9293765408776999</v>
      </c>
      <c r="AE45" s="17">
        <f>(U45-AB45)</f>
        <v>-3.4000000000000004</v>
      </c>
    </row>
    <row r="46" spans="2:31" ht="12.75" thickBot="1" x14ac:dyDescent="0.25">
      <c r="B46" s="56" t="s">
        <v>28</v>
      </c>
      <c r="C46" s="35" t="s">
        <v>307</v>
      </c>
      <c r="D46" s="191">
        <f>(D45/D47)</f>
        <v>0.18604651162790697</v>
      </c>
      <c r="E46" s="191">
        <f t="shared" ref="E46:H46" si="51">(E45/E47)</f>
        <v>6.25E-2</v>
      </c>
      <c r="F46" s="191">
        <f t="shared" si="51"/>
        <v>0.17741935483870969</v>
      </c>
      <c r="G46" s="76">
        <f t="shared" si="51"/>
        <v>0.12962962962962962</v>
      </c>
      <c r="H46" s="76">
        <f t="shared" si="51"/>
        <v>0.24242424242424243</v>
      </c>
      <c r="I46" s="76">
        <f>(I45/I47)</f>
        <v>0.28888888888888886</v>
      </c>
      <c r="J46" s="76">
        <f t="shared" ref="J46:K46" si="52">(J45/J47)</f>
        <v>0.20454545454545456</v>
      </c>
      <c r="K46" s="76">
        <f t="shared" si="52"/>
        <v>0.2</v>
      </c>
      <c r="L46" s="97">
        <f>(L45/L47)</f>
        <v>0.2125984251968504</v>
      </c>
      <c r="M46" s="125"/>
      <c r="N46" s="125"/>
      <c r="O46" s="125"/>
      <c r="P46" s="125"/>
      <c r="Q46" s="76">
        <f t="shared" ref="Q46" si="53">(Q45/Q47)</f>
        <v>0.10606060606060606</v>
      </c>
      <c r="R46" s="76">
        <f>(R45/R47)</f>
        <v>0.31372549019607843</v>
      </c>
      <c r="S46" s="76">
        <f>(S45/S47)</f>
        <v>8.1967213114754092E-2</v>
      </c>
      <c r="T46" s="76">
        <f>(T45/T47)</f>
        <v>8.9552238805970144E-2</v>
      </c>
      <c r="U46" s="96">
        <f>(U45/U47)</f>
        <v>0.10526315789473684</v>
      </c>
      <c r="V46" s="97">
        <f>(V45/V47)</f>
        <v>0.13245033112582782</v>
      </c>
      <c r="W46" s="125"/>
      <c r="X46" s="125"/>
      <c r="Y46" s="125"/>
      <c r="Z46" s="125"/>
      <c r="AA46" s="130">
        <f>(AA45/AA47)</f>
        <v>0.16906474820143885</v>
      </c>
      <c r="AB46" s="115"/>
      <c r="AC46" s="115"/>
      <c r="AD46" s="126"/>
      <c r="AE46" s="115"/>
    </row>
    <row r="47" spans="2:31" x14ac:dyDescent="0.2">
      <c r="B47" s="36" t="s">
        <v>40</v>
      </c>
      <c r="C47" s="30" t="s">
        <v>307</v>
      </c>
      <c r="D47" s="30">
        <v>43</v>
      </c>
      <c r="E47" s="30">
        <v>48</v>
      </c>
      <c r="F47" s="30">
        <v>62</v>
      </c>
      <c r="G47" s="31">
        <v>54</v>
      </c>
      <c r="H47" s="31">
        <v>66</v>
      </c>
      <c r="I47" s="31">
        <v>45</v>
      </c>
      <c r="J47" s="31">
        <v>44</v>
      </c>
      <c r="K47" s="31">
        <v>45</v>
      </c>
      <c r="L47" s="32">
        <f>SUM(G47:K47)</f>
        <v>254</v>
      </c>
      <c r="M47" s="32">
        <f>AVERAGE(G47:K47)</f>
        <v>50.8</v>
      </c>
      <c r="N47" s="118">
        <f t="shared" si="39"/>
        <v>22</v>
      </c>
      <c r="O47" s="132">
        <f>_xlfn.STDEV.P(G47:K47)</f>
        <v>8.4237758754610752</v>
      </c>
      <c r="P47" s="32">
        <f>(U47-M47)</f>
        <v>6.2000000000000028</v>
      </c>
      <c r="Q47" s="31">
        <v>66</v>
      </c>
      <c r="R47" s="31">
        <v>51</v>
      </c>
      <c r="S47" s="31">
        <v>61</v>
      </c>
      <c r="T47" s="31">
        <v>67</v>
      </c>
      <c r="U47" s="33">
        <v>57</v>
      </c>
      <c r="V47" s="32">
        <f>SUM(Q47:U47)</f>
        <v>302</v>
      </c>
      <c r="W47" s="32">
        <f>AVERAGE(Q47:U47)</f>
        <v>60.4</v>
      </c>
      <c r="X47" s="118">
        <f t="shared" si="40"/>
        <v>16</v>
      </c>
      <c r="Y47" s="132">
        <f>_xlfn.STDEV.P(Q47:U47)</f>
        <v>5.9194594347794967</v>
      </c>
      <c r="Z47" s="32">
        <f>(U47-W47)</f>
        <v>-3.3999999999999986</v>
      </c>
      <c r="AA47" s="34">
        <f>SUM(Q47:U47,G47:K47)</f>
        <v>556</v>
      </c>
      <c r="AB47" s="34">
        <f>AVERAGE(Q47:U47,G47:K47)</f>
        <v>55.6</v>
      </c>
      <c r="AC47" s="121">
        <f t="shared" si="41"/>
        <v>23</v>
      </c>
      <c r="AD47" s="131">
        <f>_xlfn.STDEV.P(Q47:U47,G47:K47)</f>
        <v>8.7200917426366562</v>
      </c>
      <c r="AE47" s="34">
        <f>(U47-AB47)</f>
        <v>1.3999999999999986</v>
      </c>
    </row>
    <row r="49" spans="2:31" x14ac:dyDescent="0.2">
      <c r="B49" s="271"/>
      <c r="C49" s="283" t="s">
        <v>41</v>
      </c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</row>
    <row r="50" spans="2:31" ht="24.75" thickBot="1" x14ac:dyDescent="0.25">
      <c r="B50" s="18"/>
      <c r="C50" s="19">
        <v>2009</v>
      </c>
      <c r="D50" s="19">
        <v>2010</v>
      </c>
      <c r="E50" s="19">
        <v>2011</v>
      </c>
      <c r="F50" s="19">
        <v>2012</v>
      </c>
      <c r="G50" s="20">
        <v>2013</v>
      </c>
      <c r="H50" s="20">
        <v>2014</v>
      </c>
      <c r="I50" s="20">
        <v>2015</v>
      </c>
      <c r="J50" s="20">
        <v>2016</v>
      </c>
      <c r="K50" s="20">
        <v>2017</v>
      </c>
      <c r="L50" s="21" t="s">
        <v>0</v>
      </c>
      <c r="M50" s="21" t="s">
        <v>1</v>
      </c>
      <c r="N50" s="21" t="s">
        <v>2</v>
      </c>
      <c r="O50" s="21" t="s">
        <v>3</v>
      </c>
      <c r="P50" s="21" t="s">
        <v>435</v>
      </c>
      <c r="Q50" s="20">
        <v>2018</v>
      </c>
      <c r="R50" s="20">
        <v>2019</v>
      </c>
      <c r="S50" s="20">
        <v>2020</v>
      </c>
      <c r="T50" s="20">
        <v>2021</v>
      </c>
      <c r="U50" s="22">
        <v>2022</v>
      </c>
      <c r="V50" s="21" t="s">
        <v>0</v>
      </c>
      <c r="W50" s="21" t="s">
        <v>1</v>
      </c>
      <c r="X50" s="21" t="s">
        <v>2</v>
      </c>
      <c r="Y50" s="21" t="s">
        <v>3</v>
      </c>
      <c r="Z50" s="21" t="s">
        <v>435</v>
      </c>
      <c r="AA50" s="23" t="s">
        <v>5</v>
      </c>
      <c r="AB50" s="23" t="s">
        <v>6</v>
      </c>
      <c r="AC50" s="23" t="s">
        <v>7</v>
      </c>
      <c r="AD50" s="23" t="s">
        <v>8</v>
      </c>
      <c r="AE50" s="23" t="s">
        <v>435</v>
      </c>
    </row>
    <row r="51" spans="2:31" x14ac:dyDescent="0.2">
      <c r="B51" s="12" t="s">
        <v>42</v>
      </c>
      <c r="C51" s="13" t="s">
        <v>307</v>
      </c>
      <c r="D51" s="13">
        <v>0</v>
      </c>
      <c r="E51" s="13">
        <v>0</v>
      </c>
      <c r="F51" s="13">
        <v>0</v>
      </c>
      <c r="G51" s="14">
        <v>0</v>
      </c>
      <c r="H51" s="14">
        <v>1</v>
      </c>
      <c r="I51" s="14">
        <v>0</v>
      </c>
      <c r="J51" s="14">
        <v>0</v>
      </c>
      <c r="K51" s="14">
        <v>0</v>
      </c>
      <c r="L51" s="15">
        <f>SUM(G51:K51)</f>
        <v>1</v>
      </c>
      <c r="M51" s="69">
        <f>AVERAGE(G51:K51)</f>
        <v>0.2</v>
      </c>
      <c r="N51" s="15">
        <f>MAX(G51:K51)-MIN(G51:K51)</f>
        <v>1</v>
      </c>
      <c r="O51" s="69">
        <f>_xlfn.STDEV.P(G51:K51)</f>
        <v>0.4</v>
      </c>
      <c r="P51" s="69">
        <f>(U51-M51)</f>
        <v>0.8</v>
      </c>
      <c r="Q51" s="14">
        <v>1</v>
      </c>
      <c r="R51" s="14">
        <v>2</v>
      </c>
      <c r="S51" s="14">
        <v>0</v>
      </c>
      <c r="T51" s="14">
        <v>0</v>
      </c>
      <c r="U51" s="16">
        <v>1</v>
      </c>
      <c r="V51" s="15">
        <f>SUM(Q51:U51)</f>
        <v>4</v>
      </c>
      <c r="W51" s="15">
        <f>AVERAGE(Q51:U51)</f>
        <v>0.8</v>
      </c>
      <c r="X51" s="15">
        <f>MAX(Q51:U51)-MIN(Q51:U51)</f>
        <v>2</v>
      </c>
      <c r="Y51" s="69">
        <f>_xlfn.STDEV.P(Q51:U51)</f>
        <v>0.74833147735478833</v>
      </c>
      <c r="Z51" s="15">
        <f>(U51-W51)</f>
        <v>0.19999999999999996</v>
      </c>
      <c r="AA51" s="17">
        <f>SUM(Q51:U51,G51:K51)</f>
        <v>5</v>
      </c>
      <c r="AB51" s="73">
        <f>AVERAGE(Q51:U51,G51:K51)</f>
        <v>0.5</v>
      </c>
      <c r="AC51" s="17">
        <f>MAX(G51:K51,Q51:U51)-MIN(G51:K51,Q51:U51)</f>
        <v>2</v>
      </c>
      <c r="AD51" s="73">
        <f>_xlfn.STDEV.P(Q51:U51,G51:K51)</f>
        <v>0.67082039324993692</v>
      </c>
      <c r="AE51" s="73">
        <f>(U51-AB51)</f>
        <v>0.5</v>
      </c>
    </row>
    <row r="52" spans="2:31" ht="12.75" thickBot="1" x14ac:dyDescent="0.25">
      <c r="B52" s="57" t="s">
        <v>28</v>
      </c>
      <c r="C52" s="35" t="s">
        <v>307</v>
      </c>
      <c r="D52" s="191">
        <f>(D51/D61)</f>
        <v>0</v>
      </c>
      <c r="E52" s="191">
        <f t="shared" ref="E52:H52" si="54">(E51/E61)</f>
        <v>0</v>
      </c>
      <c r="F52" s="191">
        <f t="shared" si="54"/>
        <v>0</v>
      </c>
      <c r="G52" s="76">
        <f t="shared" si="54"/>
        <v>0</v>
      </c>
      <c r="H52" s="76">
        <f t="shared" si="54"/>
        <v>9.0909090909090912E-2</v>
      </c>
      <c r="I52" s="76">
        <f>(I51/I61)</f>
        <v>0</v>
      </c>
      <c r="J52" s="76">
        <f t="shared" ref="J52:K52" si="55">(J51/J61)</f>
        <v>0</v>
      </c>
      <c r="K52" s="76">
        <f t="shared" si="55"/>
        <v>0</v>
      </c>
      <c r="L52" s="97">
        <f>(L51/L61)</f>
        <v>3.0303030303030304E-2</v>
      </c>
      <c r="M52" s="125"/>
      <c r="N52" s="125"/>
      <c r="O52" s="125"/>
      <c r="P52" s="125"/>
      <c r="Q52" s="76">
        <f t="shared" ref="Q52" si="56">(Q51/Q61)</f>
        <v>0.2</v>
      </c>
      <c r="R52" s="76">
        <f>(R51/R61)</f>
        <v>0.13333333333333333</v>
      </c>
      <c r="S52" s="76">
        <f>(S51/S61)</f>
        <v>0</v>
      </c>
      <c r="T52" s="76">
        <f>(T51/T61)</f>
        <v>0</v>
      </c>
      <c r="U52" s="96">
        <f>(U51/U61)</f>
        <v>7.6923076923076927E-2</v>
      </c>
      <c r="V52" s="97">
        <f>(V51/V61)</f>
        <v>8.1632653061224483E-2</v>
      </c>
      <c r="W52" s="106"/>
      <c r="X52" s="106"/>
      <c r="Y52" s="133"/>
      <c r="Z52" s="106"/>
      <c r="AA52" s="104">
        <f>(AA51/AA61)</f>
        <v>6.097560975609756E-2</v>
      </c>
      <c r="AB52" s="126"/>
      <c r="AC52" s="126"/>
      <c r="AD52" s="126"/>
      <c r="AE52" s="126"/>
    </row>
    <row r="53" spans="2:31" x14ac:dyDescent="0.2">
      <c r="B53" s="29" t="s">
        <v>43</v>
      </c>
      <c r="C53" s="13" t="s">
        <v>307</v>
      </c>
      <c r="D53" s="13">
        <v>0</v>
      </c>
      <c r="E53" s="13">
        <v>2</v>
      </c>
      <c r="F53" s="13">
        <v>1</v>
      </c>
      <c r="G53" s="14">
        <v>2</v>
      </c>
      <c r="H53" s="14">
        <v>1</v>
      </c>
      <c r="I53" s="14">
        <v>0</v>
      </c>
      <c r="J53" s="14">
        <v>0</v>
      </c>
      <c r="K53" s="14">
        <v>0</v>
      </c>
      <c r="L53" s="15">
        <f>SUM(G53:K53)</f>
        <v>3</v>
      </c>
      <c r="M53" s="69">
        <f>AVERAGE(G53:K53)</f>
        <v>0.6</v>
      </c>
      <c r="N53" s="15">
        <f t="shared" ref="N53:N61" si="57">MAX(G53:K53)-MIN(G53:K53)</f>
        <v>2</v>
      </c>
      <c r="O53" s="69">
        <f>_xlfn.STDEV.P(G53:K53)</f>
        <v>0.8</v>
      </c>
      <c r="P53" s="69">
        <f>(U53-M53)</f>
        <v>0.4</v>
      </c>
      <c r="Q53" s="14">
        <v>0</v>
      </c>
      <c r="R53" s="14">
        <v>2</v>
      </c>
      <c r="S53" s="14">
        <v>0</v>
      </c>
      <c r="T53" s="14">
        <v>3</v>
      </c>
      <c r="U53" s="16">
        <v>1</v>
      </c>
      <c r="V53" s="15">
        <f>SUM(Q53:U53)</f>
        <v>6</v>
      </c>
      <c r="W53" s="15">
        <f>AVERAGE(Q53:U53)</f>
        <v>1.2</v>
      </c>
      <c r="X53" s="15">
        <f t="shared" ref="X53:X61" si="58">MAX(Q53:U53)-MIN(Q53:U53)</f>
        <v>3</v>
      </c>
      <c r="Y53" s="69">
        <f>_xlfn.STDEV.P(Q53:U53)</f>
        <v>1.1661903789690602</v>
      </c>
      <c r="Z53" s="15">
        <f>(U53-W53)</f>
        <v>-0.19999999999999996</v>
      </c>
      <c r="AA53" s="17">
        <f>SUM(Q53:U53,G53:K53)</f>
        <v>9</v>
      </c>
      <c r="AB53" s="73">
        <f>AVERAGE(Q53:U53,G53:K53)</f>
        <v>0.9</v>
      </c>
      <c r="AC53" s="17">
        <f t="shared" ref="AC53:AC61" si="59">MAX(G53:K53,Q53:U53)-MIN(G53:K53,Q53:U53)</f>
        <v>3</v>
      </c>
      <c r="AD53" s="73">
        <f>_xlfn.STDEV.P(Q53:U53,G53:K53)</f>
        <v>1.0440306508910551</v>
      </c>
      <c r="AE53" s="73">
        <f>(U53-AB53)</f>
        <v>9.9999999999999978E-2</v>
      </c>
    </row>
    <row r="54" spans="2:31" ht="12.75" thickBot="1" x14ac:dyDescent="0.25">
      <c r="B54" s="56" t="s">
        <v>28</v>
      </c>
      <c r="C54" s="35" t="s">
        <v>307</v>
      </c>
      <c r="D54" s="191">
        <f>(D53/D61)</f>
        <v>0</v>
      </c>
      <c r="E54" s="191">
        <f t="shared" ref="E54:H54" si="60">(E53/E61)</f>
        <v>0.25</v>
      </c>
      <c r="F54" s="191">
        <f t="shared" si="60"/>
        <v>0.14285714285714285</v>
      </c>
      <c r="G54" s="76">
        <f t="shared" si="60"/>
        <v>0.4</v>
      </c>
      <c r="H54" s="76">
        <f t="shared" si="60"/>
        <v>9.0909090909090912E-2</v>
      </c>
      <c r="I54" s="76">
        <f>(I53/I61)</f>
        <v>0</v>
      </c>
      <c r="J54" s="76">
        <f t="shared" ref="J54:K54" si="61">(J53/J61)</f>
        <v>0</v>
      </c>
      <c r="K54" s="76">
        <f t="shared" si="61"/>
        <v>0</v>
      </c>
      <c r="L54" s="97">
        <f>(L53/L61)</f>
        <v>9.0909090909090912E-2</v>
      </c>
      <c r="M54" s="125"/>
      <c r="N54" s="125"/>
      <c r="O54" s="125"/>
      <c r="P54" s="125"/>
      <c r="Q54" s="76">
        <f t="shared" ref="Q54" si="62">(Q53/Q61)</f>
        <v>0</v>
      </c>
      <c r="R54" s="76">
        <f>(R53/R61)</f>
        <v>0.13333333333333333</v>
      </c>
      <c r="S54" s="76">
        <f>(S53/S61)</f>
        <v>0</v>
      </c>
      <c r="T54" s="76">
        <f>(T53/T61)</f>
        <v>0.3</v>
      </c>
      <c r="U54" s="96">
        <f>(U53/U61)</f>
        <v>7.6923076923076927E-2</v>
      </c>
      <c r="V54" s="97">
        <f>(V53/V61)</f>
        <v>0.12244897959183673</v>
      </c>
      <c r="W54" s="106"/>
      <c r="X54" s="106"/>
      <c r="Y54" s="133"/>
      <c r="Z54" s="106"/>
      <c r="AA54" s="104">
        <f>(AA53/AA61)</f>
        <v>0.10975609756097561</v>
      </c>
      <c r="AB54" s="126"/>
      <c r="AC54" s="126"/>
      <c r="AD54" s="126"/>
      <c r="AE54" s="126"/>
    </row>
    <row r="55" spans="2:31" x14ac:dyDescent="0.2">
      <c r="B55" s="29" t="s">
        <v>44</v>
      </c>
      <c r="C55" s="13" t="s">
        <v>307</v>
      </c>
      <c r="D55" s="13">
        <v>2</v>
      </c>
      <c r="E55" s="13">
        <v>0</v>
      </c>
      <c r="F55" s="13">
        <v>2</v>
      </c>
      <c r="G55" s="14">
        <v>0</v>
      </c>
      <c r="H55" s="14">
        <v>1</v>
      </c>
      <c r="I55" s="14">
        <v>0</v>
      </c>
      <c r="J55" s="14">
        <v>0</v>
      </c>
      <c r="K55" s="14">
        <v>2</v>
      </c>
      <c r="L55" s="15">
        <f>SUM(G55:K55)</f>
        <v>3</v>
      </c>
      <c r="M55" s="69">
        <f>AVERAGE(G55:K55)</f>
        <v>0.6</v>
      </c>
      <c r="N55" s="15">
        <f t="shared" si="57"/>
        <v>2</v>
      </c>
      <c r="O55" s="69">
        <f>_xlfn.STDEV.P(G55:K55)</f>
        <v>0.8</v>
      </c>
      <c r="P55" s="69">
        <f>(U55-M55)</f>
        <v>3.4</v>
      </c>
      <c r="Q55" s="14">
        <v>1</v>
      </c>
      <c r="R55" s="14">
        <v>4</v>
      </c>
      <c r="S55" s="14">
        <v>2</v>
      </c>
      <c r="T55" s="14">
        <v>1</v>
      </c>
      <c r="U55" s="16">
        <v>4</v>
      </c>
      <c r="V55" s="15">
        <f>SUM(Q55:U55)</f>
        <v>12</v>
      </c>
      <c r="W55" s="15">
        <f>AVERAGE(Q55:U55)</f>
        <v>2.4</v>
      </c>
      <c r="X55" s="15">
        <f t="shared" si="58"/>
        <v>3</v>
      </c>
      <c r="Y55" s="69">
        <f>_xlfn.STDEV.P(Q55:U55)</f>
        <v>1.3564659966250536</v>
      </c>
      <c r="Z55" s="15">
        <f>(U55-W55)</f>
        <v>1.6</v>
      </c>
      <c r="AA55" s="17">
        <f>SUM(Q55:U55,G55:K55)</f>
        <v>15</v>
      </c>
      <c r="AB55" s="73">
        <f>AVERAGE(Q55:U55,G55:K55)</f>
        <v>1.5</v>
      </c>
      <c r="AC55" s="17">
        <f t="shared" si="59"/>
        <v>4</v>
      </c>
      <c r="AD55" s="73">
        <f>_xlfn.STDEV.P(Q55:U55,G55:K55)</f>
        <v>1.4317821063276353</v>
      </c>
      <c r="AE55" s="73">
        <f>(U55-AB55)</f>
        <v>2.5</v>
      </c>
    </row>
    <row r="56" spans="2:31" ht="12.75" thickBot="1" x14ac:dyDescent="0.25">
      <c r="B56" s="56" t="s">
        <v>28</v>
      </c>
      <c r="C56" s="35" t="s">
        <v>307</v>
      </c>
      <c r="D56" s="191">
        <f>(D55/D61)</f>
        <v>0.33333333333333331</v>
      </c>
      <c r="E56" s="191">
        <f t="shared" ref="E56:H56" si="63">(E55/E61)</f>
        <v>0</v>
      </c>
      <c r="F56" s="191">
        <f t="shared" si="63"/>
        <v>0.2857142857142857</v>
      </c>
      <c r="G56" s="76">
        <f t="shared" si="63"/>
        <v>0</v>
      </c>
      <c r="H56" s="76">
        <f t="shared" si="63"/>
        <v>9.0909090909090912E-2</v>
      </c>
      <c r="I56" s="76">
        <f>(I55/I61)</f>
        <v>0</v>
      </c>
      <c r="J56" s="76">
        <f t="shared" ref="J56:K56" si="64">(J55/J61)</f>
        <v>0</v>
      </c>
      <c r="K56" s="76">
        <f t="shared" si="64"/>
        <v>0.25</v>
      </c>
      <c r="L56" s="97">
        <f>(L55/L61)</f>
        <v>9.0909090909090912E-2</v>
      </c>
      <c r="M56" s="125"/>
      <c r="N56" s="125"/>
      <c r="O56" s="125"/>
      <c r="P56" s="125"/>
      <c r="Q56" s="76">
        <f t="shared" ref="Q56" si="65">(Q55/Q61)</f>
        <v>0.2</v>
      </c>
      <c r="R56" s="76">
        <f>(R55/R61)</f>
        <v>0.26666666666666666</v>
      </c>
      <c r="S56" s="76">
        <f>(S55/S61)</f>
        <v>0.33333333333333331</v>
      </c>
      <c r="T56" s="76">
        <f>(T55/T61)</f>
        <v>0.1</v>
      </c>
      <c r="U56" s="96">
        <f>(U55/U61)</f>
        <v>0.30769230769230771</v>
      </c>
      <c r="V56" s="97">
        <f>(V55/V61)</f>
        <v>0.24489795918367346</v>
      </c>
      <c r="W56" s="106"/>
      <c r="X56" s="106"/>
      <c r="Y56" s="133"/>
      <c r="Z56" s="106"/>
      <c r="AA56" s="104">
        <f>(AA55/AA61)</f>
        <v>0.18292682926829268</v>
      </c>
      <c r="AB56" s="126"/>
      <c r="AC56" s="126"/>
      <c r="AD56" s="126"/>
      <c r="AE56" s="126"/>
    </row>
    <row r="57" spans="2:31" x14ac:dyDescent="0.2">
      <c r="B57" s="29" t="s">
        <v>45</v>
      </c>
      <c r="C57" s="13" t="s">
        <v>307</v>
      </c>
      <c r="D57" s="13">
        <v>3</v>
      </c>
      <c r="E57" s="13">
        <v>3</v>
      </c>
      <c r="F57" s="13">
        <v>4</v>
      </c>
      <c r="G57" s="14">
        <v>1</v>
      </c>
      <c r="H57" s="14">
        <v>5</v>
      </c>
      <c r="I57" s="14">
        <v>2</v>
      </c>
      <c r="J57" s="14">
        <v>4</v>
      </c>
      <c r="K57" s="14">
        <v>4</v>
      </c>
      <c r="L57" s="15">
        <f>SUM(G57:K57)</f>
        <v>16</v>
      </c>
      <c r="M57" s="69">
        <f>AVERAGE(G57:K57)</f>
        <v>3.2</v>
      </c>
      <c r="N57" s="15">
        <f t="shared" si="57"/>
        <v>4</v>
      </c>
      <c r="O57" s="69">
        <f>_xlfn.STDEV.P(G57:K57)</f>
        <v>1.4696938456699069</v>
      </c>
      <c r="P57" s="69">
        <f>(U57-M57)</f>
        <v>-0.20000000000000018</v>
      </c>
      <c r="Q57" s="14">
        <v>1</v>
      </c>
      <c r="R57" s="14">
        <v>3</v>
      </c>
      <c r="S57" s="14">
        <v>3</v>
      </c>
      <c r="T57" s="14">
        <v>4</v>
      </c>
      <c r="U57" s="16">
        <v>3</v>
      </c>
      <c r="V57" s="15">
        <f>SUM(Q57:U57)</f>
        <v>14</v>
      </c>
      <c r="W57" s="15">
        <f>AVERAGE(Q57:U57)</f>
        <v>2.8</v>
      </c>
      <c r="X57" s="15">
        <f t="shared" si="58"/>
        <v>3</v>
      </c>
      <c r="Y57" s="69">
        <f>_xlfn.STDEV.P(Q57:U57)</f>
        <v>0.9797958971132712</v>
      </c>
      <c r="Z57" s="15">
        <f>(U57-W57)</f>
        <v>0.20000000000000018</v>
      </c>
      <c r="AA57" s="17">
        <f>SUM(Q57:U57,G57:K57)</f>
        <v>30</v>
      </c>
      <c r="AB57" s="73">
        <f>AVERAGE(Q57:U57,G57:K57)</f>
        <v>3</v>
      </c>
      <c r="AC57" s="17">
        <f t="shared" si="59"/>
        <v>4</v>
      </c>
      <c r="AD57" s="73">
        <f>_xlfn.STDEV.P(Q57:U57,G57:K57)</f>
        <v>1.2649110640673518</v>
      </c>
      <c r="AE57" s="73">
        <f>(U57-AB57)</f>
        <v>0</v>
      </c>
    </row>
    <row r="58" spans="2:31" ht="12.75" thickBot="1" x14ac:dyDescent="0.25">
      <c r="B58" s="56" t="s">
        <v>28</v>
      </c>
      <c r="C58" s="35" t="s">
        <v>307</v>
      </c>
      <c r="D58" s="191">
        <f>(D57/D61)</f>
        <v>0.5</v>
      </c>
      <c r="E58" s="191">
        <f t="shared" ref="E58:H58" si="66">(E57/E61)</f>
        <v>0.375</v>
      </c>
      <c r="F58" s="191">
        <f t="shared" si="66"/>
        <v>0.5714285714285714</v>
      </c>
      <c r="G58" s="76">
        <f t="shared" si="66"/>
        <v>0.2</v>
      </c>
      <c r="H58" s="76">
        <f t="shared" si="66"/>
        <v>0.45454545454545453</v>
      </c>
      <c r="I58" s="76">
        <f>(I57/I61)</f>
        <v>0.5</v>
      </c>
      <c r="J58" s="76">
        <f t="shared" ref="J58:K58" si="67">(J57/J61)</f>
        <v>0.8</v>
      </c>
      <c r="K58" s="76">
        <f t="shared" si="67"/>
        <v>0.5</v>
      </c>
      <c r="L58" s="97">
        <f>(L57/L61)</f>
        <v>0.48484848484848486</v>
      </c>
      <c r="M58" s="125"/>
      <c r="N58" s="125"/>
      <c r="O58" s="125"/>
      <c r="P58" s="125"/>
      <c r="Q58" s="76">
        <f t="shared" ref="Q58" si="68">(Q57/Q61)</f>
        <v>0.2</v>
      </c>
      <c r="R58" s="76">
        <f>(R57/R61)</f>
        <v>0.2</v>
      </c>
      <c r="S58" s="76">
        <f>(S57/S61)</f>
        <v>0.5</v>
      </c>
      <c r="T58" s="76">
        <f>(T57/T61)</f>
        <v>0.4</v>
      </c>
      <c r="U58" s="96">
        <f>(U57/U61)</f>
        <v>0.23076923076923078</v>
      </c>
      <c r="V58" s="97">
        <f>(V57/V61)</f>
        <v>0.2857142857142857</v>
      </c>
      <c r="W58" s="106"/>
      <c r="X58" s="106"/>
      <c r="Y58" s="133"/>
      <c r="Z58" s="106"/>
      <c r="AA58" s="130">
        <f>(AA57/AA61)</f>
        <v>0.36585365853658536</v>
      </c>
      <c r="AB58" s="126"/>
      <c r="AC58" s="126"/>
      <c r="AD58" s="126"/>
      <c r="AE58" s="126"/>
    </row>
    <row r="59" spans="2:31" x14ac:dyDescent="0.2">
      <c r="B59" s="29" t="s">
        <v>27</v>
      </c>
      <c r="C59" s="13" t="s">
        <v>307</v>
      </c>
      <c r="D59" s="13">
        <v>1</v>
      </c>
      <c r="E59" s="13">
        <v>3</v>
      </c>
      <c r="F59" s="13">
        <v>0</v>
      </c>
      <c r="G59" s="14">
        <v>2</v>
      </c>
      <c r="H59" s="14">
        <v>3</v>
      </c>
      <c r="I59" s="14">
        <v>2</v>
      </c>
      <c r="J59" s="14">
        <v>1</v>
      </c>
      <c r="K59" s="14">
        <v>2</v>
      </c>
      <c r="L59" s="15">
        <f>SUM(G59:K59)</f>
        <v>10</v>
      </c>
      <c r="M59" s="69">
        <f>AVERAGE(G59:K59)</f>
        <v>2</v>
      </c>
      <c r="N59" s="15">
        <f t="shared" si="57"/>
        <v>2</v>
      </c>
      <c r="O59" s="69">
        <f>_xlfn.STDEV.P(G59:K59)</f>
        <v>0.63245553203367588</v>
      </c>
      <c r="P59" s="69">
        <f>(U59-M59)</f>
        <v>2</v>
      </c>
      <c r="Q59" s="14">
        <v>2</v>
      </c>
      <c r="R59" s="14">
        <v>4</v>
      </c>
      <c r="S59" s="14">
        <v>1</v>
      </c>
      <c r="T59" s="14">
        <v>2</v>
      </c>
      <c r="U59" s="16">
        <v>4</v>
      </c>
      <c r="V59" s="15">
        <f>SUM(Q59:U59)</f>
        <v>13</v>
      </c>
      <c r="W59" s="15">
        <f>AVERAGE(Q59:U59)</f>
        <v>2.6</v>
      </c>
      <c r="X59" s="15">
        <f t="shared" si="58"/>
        <v>3</v>
      </c>
      <c r="Y59" s="69">
        <f>_xlfn.STDEV.P(Q59:U59)</f>
        <v>1.2</v>
      </c>
      <c r="Z59" s="15">
        <f>(U59-W59)</f>
        <v>1.4</v>
      </c>
      <c r="AA59" s="17">
        <f>SUM(Q59:U59,G59:K59)</f>
        <v>23</v>
      </c>
      <c r="AB59" s="73">
        <f>AVERAGE(Q59:U59,G59:K59)</f>
        <v>2.2999999999999998</v>
      </c>
      <c r="AC59" s="17">
        <f t="shared" si="59"/>
        <v>3</v>
      </c>
      <c r="AD59" s="73">
        <f>_xlfn.STDEV.P(Q59:U59,G59:K59)</f>
        <v>1.004987562112089</v>
      </c>
      <c r="AE59" s="73">
        <f>(U59-AB59)</f>
        <v>1.7000000000000002</v>
      </c>
    </row>
    <row r="60" spans="2:31" ht="12.75" thickBot="1" x14ac:dyDescent="0.25">
      <c r="B60" s="56" t="s">
        <v>28</v>
      </c>
      <c r="C60" s="35" t="s">
        <v>307</v>
      </c>
      <c r="D60" s="191">
        <f>(D59/D61)</f>
        <v>0.16666666666666666</v>
      </c>
      <c r="E60" s="191">
        <f t="shared" ref="E60:H60" si="69">(E59/E61)</f>
        <v>0.375</v>
      </c>
      <c r="F60" s="191">
        <f t="shared" si="69"/>
        <v>0</v>
      </c>
      <c r="G60" s="76">
        <f t="shared" si="69"/>
        <v>0.4</v>
      </c>
      <c r="H60" s="76">
        <f t="shared" si="69"/>
        <v>0.27272727272727271</v>
      </c>
      <c r="I60" s="76">
        <f>(I59/I61)</f>
        <v>0.5</v>
      </c>
      <c r="J60" s="76">
        <f t="shared" ref="J60:K60" si="70">(J59/J61)</f>
        <v>0.2</v>
      </c>
      <c r="K60" s="76">
        <f t="shared" si="70"/>
        <v>0.25</v>
      </c>
      <c r="L60" s="97">
        <f>(L59/L61)</f>
        <v>0.30303030303030304</v>
      </c>
      <c r="M60" s="125"/>
      <c r="N60" s="125"/>
      <c r="O60" s="125"/>
      <c r="P60" s="125"/>
      <c r="Q60" s="76">
        <f t="shared" ref="Q60" si="71">(Q59/Q61)</f>
        <v>0.4</v>
      </c>
      <c r="R60" s="76">
        <f>(R59/R61)</f>
        <v>0.26666666666666666</v>
      </c>
      <c r="S60" s="76">
        <f>(S59/S61)</f>
        <v>0.16666666666666666</v>
      </c>
      <c r="T60" s="76">
        <f>(T59/T61)</f>
        <v>0.2</v>
      </c>
      <c r="U60" s="96">
        <f>(U59/U61)</f>
        <v>0.30769230769230771</v>
      </c>
      <c r="V60" s="97">
        <f>(V59/V61)</f>
        <v>0.26530612244897961</v>
      </c>
      <c r="W60" s="106"/>
      <c r="X60" s="106"/>
      <c r="Y60" s="106"/>
      <c r="Z60" s="106"/>
      <c r="AA60" s="130">
        <f>(AA59/AA61)</f>
        <v>0.28048780487804881</v>
      </c>
      <c r="AB60" s="126"/>
      <c r="AC60" s="126"/>
      <c r="AD60" s="126"/>
      <c r="AE60" s="126"/>
    </row>
    <row r="61" spans="2:31" x14ac:dyDescent="0.2">
      <c r="B61" s="36" t="s">
        <v>46</v>
      </c>
      <c r="C61" s="30" t="s">
        <v>307</v>
      </c>
      <c r="D61" s="30">
        <v>6</v>
      </c>
      <c r="E61" s="30">
        <v>8</v>
      </c>
      <c r="F61" s="30">
        <v>7</v>
      </c>
      <c r="G61" s="31">
        <v>5</v>
      </c>
      <c r="H61" s="31">
        <v>11</v>
      </c>
      <c r="I61" s="31">
        <v>4</v>
      </c>
      <c r="J61" s="31">
        <v>5</v>
      </c>
      <c r="K61" s="31">
        <v>8</v>
      </c>
      <c r="L61" s="32">
        <f>SUM(G61:K61)</f>
        <v>33</v>
      </c>
      <c r="M61" s="132">
        <f>AVERAGE(G61:K61)</f>
        <v>6.6</v>
      </c>
      <c r="N61" s="118">
        <f t="shared" si="57"/>
        <v>7</v>
      </c>
      <c r="O61" s="132">
        <f>_xlfn.STDEV.P(G61:K61)</f>
        <v>2.5768197453450252</v>
      </c>
      <c r="P61" s="132">
        <f>(U61-M61)</f>
        <v>6.4</v>
      </c>
      <c r="Q61" s="31">
        <v>5</v>
      </c>
      <c r="R61" s="31">
        <v>15</v>
      </c>
      <c r="S61" s="31">
        <v>6</v>
      </c>
      <c r="T61" s="31">
        <v>10</v>
      </c>
      <c r="U61" s="33">
        <v>13</v>
      </c>
      <c r="V61" s="32">
        <f>SUM(Q61:U61)</f>
        <v>49</v>
      </c>
      <c r="W61" s="32">
        <f>AVERAGE(Q61:U61)</f>
        <v>9.8000000000000007</v>
      </c>
      <c r="X61" s="118">
        <f t="shared" si="58"/>
        <v>10</v>
      </c>
      <c r="Y61" s="132">
        <f>_xlfn.STDEV.P(Q61:U61)</f>
        <v>3.8678159211627432</v>
      </c>
      <c r="Z61" s="32">
        <f>(U61-W61)</f>
        <v>3.1999999999999993</v>
      </c>
      <c r="AA61" s="34">
        <f>SUM(Q61:U61,G61:K61)</f>
        <v>82</v>
      </c>
      <c r="AB61" s="34">
        <f>AVERAGE(Q61:U61,G61:K61)</f>
        <v>8.1999999999999993</v>
      </c>
      <c r="AC61" s="121">
        <f t="shared" si="59"/>
        <v>11</v>
      </c>
      <c r="AD61" s="131">
        <f>_xlfn.STDEV.P(Q61:U61,G61:K61)</f>
        <v>3.6551333764994132</v>
      </c>
      <c r="AE61" s="34">
        <f>(U61-AB61)</f>
        <v>4.8000000000000007</v>
      </c>
    </row>
    <row r="63" spans="2:31" x14ac:dyDescent="0.2">
      <c r="B63" s="271"/>
      <c r="C63" s="283" t="s">
        <v>382</v>
      </c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</row>
    <row r="64" spans="2:31" ht="24.75" thickBot="1" x14ac:dyDescent="0.25">
      <c r="B64" s="18"/>
      <c r="C64" s="19">
        <v>2009</v>
      </c>
      <c r="D64" s="19">
        <v>2010</v>
      </c>
      <c r="E64" s="19">
        <v>2011</v>
      </c>
      <c r="F64" s="19">
        <v>2012</v>
      </c>
      <c r="G64" s="20">
        <v>2013</v>
      </c>
      <c r="H64" s="20">
        <v>2014</v>
      </c>
      <c r="I64" s="20">
        <v>2015</v>
      </c>
      <c r="J64" s="20">
        <v>2016</v>
      </c>
      <c r="K64" s="20">
        <v>2017</v>
      </c>
      <c r="L64" s="21" t="s">
        <v>0</v>
      </c>
      <c r="M64" s="21" t="s">
        <v>1</v>
      </c>
      <c r="N64" s="21" t="s">
        <v>2</v>
      </c>
      <c r="O64" s="21" t="s">
        <v>3</v>
      </c>
      <c r="P64" s="21" t="s">
        <v>435</v>
      </c>
      <c r="Q64" s="20">
        <v>2018</v>
      </c>
      <c r="R64" s="20">
        <v>2019</v>
      </c>
      <c r="S64" s="20">
        <v>2020</v>
      </c>
      <c r="T64" s="20">
        <v>2021</v>
      </c>
      <c r="U64" s="22">
        <v>2022</v>
      </c>
      <c r="V64" s="21" t="s">
        <v>0</v>
      </c>
      <c r="W64" s="21" t="s">
        <v>1</v>
      </c>
      <c r="X64" s="21" t="s">
        <v>2</v>
      </c>
      <c r="Y64" s="21" t="s">
        <v>3</v>
      </c>
      <c r="Z64" s="21" t="s">
        <v>435</v>
      </c>
      <c r="AA64" s="23" t="s">
        <v>5</v>
      </c>
      <c r="AB64" s="23" t="s">
        <v>6</v>
      </c>
      <c r="AC64" s="23" t="s">
        <v>7</v>
      </c>
      <c r="AD64" s="23" t="s">
        <v>8</v>
      </c>
      <c r="AE64" s="23" t="s">
        <v>435</v>
      </c>
    </row>
    <row r="65" spans="2:31" x14ac:dyDescent="0.2">
      <c r="B65" s="12" t="s">
        <v>47</v>
      </c>
      <c r="C65" s="13" t="s">
        <v>307</v>
      </c>
      <c r="D65" s="13">
        <v>32</v>
      </c>
      <c r="E65" s="13">
        <v>38</v>
      </c>
      <c r="F65" s="13">
        <v>47</v>
      </c>
      <c r="G65" s="14">
        <v>43</v>
      </c>
      <c r="H65" s="14">
        <v>51</v>
      </c>
      <c r="I65" s="14">
        <v>29</v>
      </c>
      <c r="J65" s="14">
        <v>31</v>
      </c>
      <c r="K65" s="14">
        <v>34</v>
      </c>
      <c r="L65" s="15">
        <f>SUM(G65:K65)</f>
        <v>188</v>
      </c>
      <c r="M65" s="69">
        <f>AVERAGE(G65:K65)</f>
        <v>37.6</v>
      </c>
      <c r="N65" s="15">
        <f>MAX(G65:K65)-MIN(G65:K65)</f>
        <v>22</v>
      </c>
      <c r="O65" s="69">
        <f>_xlfn.STDEV.P(G65:K65)</f>
        <v>8.2365041127895999</v>
      </c>
      <c r="P65" s="69">
        <f>(U65-M65)</f>
        <v>2.3999999999999986</v>
      </c>
      <c r="Q65" s="14">
        <v>50</v>
      </c>
      <c r="R65" s="14">
        <v>45</v>
      </c>
      <c r="S65" s="14">
        <v>43</v>
      </c>
      <c r="T65" s="14">
        <v>44</v>
      </c>
      <c r="U65" s="16">
        <v>40</v>
      </c>
      <c r="V65" s="15">
        <f>SUM(Q65:U65)</f>
        <v>222</v>
      </c>
      <c r="W65" s="15">
        <f>AVERAGE(Q65:U65)</f>
        <v>44.4</v>
      </c>
      <c r="X65" s="15">
        <f>MAX(Q65:U65)-MIN(Q65:U65)</f>
        <v>10</v>
      </c>
      <c r="Y65" s="69">
        <f>_xlfn.STDEV.P(Q65:U65)</f>
        <v>3.2619012860600183</v>
      </c>
      <c r="Z65" s="15">
        <f>(U65-W65)</f>
        <v>-4.3999999999999986</v>
      </c>
      <c r="AA65" s="17">
        <f>SUM(Q65:U65,G65:K65)</f>
        <v>410</v>
      </c>
      <c r="AB65" s="73">
        <f>AVERAGE(Q65:U65,G65:K65)</f>
        <v>41</v>
      </c>
      <c r="AC65" s="17">
        <f>MAX(G65:K65,Q65:U65)-MIN(G65:K65,Q65:U65)</f>
        <v>22</v>
      </c>
      <c r="AD65" s="73">
        <f>_xlfn.STDEV.P(Q65:U65,G65:K65)</f>
        <v>7.1274118724821847</v>
      </c>
      <c r="AE65" s="73">
        <f>(U65-AB65)</f>
        <v>-1</v>
      </c>
    </row>
    <row r="66" spans="2:31" ht="12.75" thickBot="1" x14ac:dyDescent="0.25">
      <c r="B66" s="57" t="s">
        <v>28</v>
      </c>
      <c r="C66" s="35" t="s">
        <v>307</v>
      </c>
      <c r="D66" s="191">
        <f>(D65/D77)</f>
        <v>0.65306122448979587</v>
      </c>
      <c r="E66" s="191">
        <f t="shared" ref="E66:H66" si="72">(E65/E77)</f>
        <v>0.6785714285714286</v>
      </c>
      <c r="F66" s="191">
        <f t="shared" si="72"/>
        <v>0.6811594202898551</v>
      </c>
      <c r="G66" s="76">
        <f t="shared" si="72"/>
        <v>0.72881355932203384</v>
      </c>
      <c r="H66" s="76">
        <f t="shared" si="72"/>
        <v>0.66233766233766234</v>
      </c>
      <c r="I66" s="76">
        <f>(I65/I77)</f>
        <v>0.59183673469387754</v>
      </c>
      <c r="J66" s="76">
        <f t="shared" ref="J66:K66" si="73">(J65/J77)</f>
        <v>0.63265306122448983</v>
      </c>
      <c r="K66" s="76">
        <f t="shared" si="73"/>
        <v>0.64150943396226412</v>
      </c>
      <c r="L66" s="97">
        <f>(L65/L77)</f>
        <v>0.65505226480836232</v>
      </c>
      <c r="M66" s="133"/>
      <c r="N66" s="133"/>
      <c r="O66" s="133"/>
      <c r="P66" s="133"/>
      <c r="Q66" s="76">
        <f t="shared" ref="Q66" si="74">(Q65/Q77)</f>
        <v>0.70422535211267601</v>
      </c>
      <c r="R66" s="76">
        <f>(R65/R77)</f>
        <v>0.68181818181818177</v>
      </c>
      <c r="S66" s="76">
        <f>(S65/S77)</f>
        <v>0.64179104477611937</v>
      </c>
      <c r="T66" s="76">
        <f>(T65/T77)</f>
        <v>0.65671641791044777</v>
      </c>
      <c r="U66" s="96">
        <f>(U65/U77)</f>
        <v>0.5714285714285714</v>
      </c>
      <c r="V66" s="97">
        <f>(V65/V77)</f>
        <v>0.65102639296187681</v>
      </c>
      <c r="W66" s="106"/>
      <c r="X66" s="106"/>
      <c r="Y66" s="133"/>
      <c r="Z66" s="106"/>
      <c r="AA66" s="104">
        <f>(AA65/AA77)</f>
        <v>0.65286624203821653</v>
      </c>
      <c r="AB66" s="126"/>
      <c r="AC66" s="126"/>
      <c r="AD66" s="126"/>
      <c r="AE66" s="126"/>
    </row>
    <row r="67" spans="2:31" x14ac:dyDescent="0.2">
      <c r="B67" s="29" t="s">
        <v>48</v>
      </c>
      <c r="C67" s="13" t="s">
        <v>307</v>
      </c>
      <c r="D67" s="13">
        <v>12</v>
      </c>
      <c r="E67" s="13">
        <v>10</v>
      </c>
      <c r="F67" s="13">
        <v>12</v>
      </c>
      <c r="G67" s="14">
        <v>7</v>
      </c>
      <c r="H67" s="14">
        <v>15</v>
      </c>
      <c r="I67" s="14">
        <v>14</v>
      </c>
      <c r="J67" s="14">
        <v>14</v>
      </c>
      <c r="K67" s="14">
        <v>12</v>
      </c>
      <c r="L67" s="15">
        <f>SUM(G67:K67)</f>
        <v>62</v>
      </c>
      <c r="M67" s="69">
        <f>AVERAGE(G67:K67)</f>
        <v>12.4</v>
      </c>
      <c r="N67" s="15">
        <f t="shared" ref="N67:N75" si="75">MAX(G67:K67)-MIN(G67:K67)</f>
        <v>8</v>
      </c>
      <c r="O67" s="69">
        <f>_xlfn.STDEV.P(G67:K67)</f>
        <v>2.8705400188814649</v>
      </c>
      <c r="P67" s="69">
        <f>(U67-M67)</f>
        <v>9.6</v>
      </c>
      <c r="Q67" s="14">
        <v>17</v>
      </c>
      <c r="R67" s="14">
        <v>16</v>
      </c>
      <c r="S67" s="14">
        <v>16</v>
      </c>
      <c r="T67" s="14">
        <v>15</v>
      </c>
      <c r="U67" s="16">
        <v>22</v>
      </c>
      <c r="V67" s="15">
        <f>SUM(Q67:U67)</f>
        <v>86</v>
      </c>
      <c r="W67" s="15">
        <f>AVERAGE(Q67:U67)</f>
        <v>17.2</v>
      </c>
      <c r="X67" s="15">
        <f t="shared" ref="X67:X75" si="76">MAX(Q67:U67)-MIN(Q67:U67)</f>
        <v>7</v>
      </c>
      <c r="Y67" s="69">
        <f>_xlfn.STDEV.P(Q67:U67)</f>
        <v>2.4819347291981715</v>
      </c>
      <c r="Z67" s="15">
        <f>(U67-W67)</f>
        <v>4.8000000000000007</v>
      </c>
      <c r="AA67" s="17">
        <f>SUM(Q67:U67,G67:K67)</f>
        <v>148</v>
      </c>
      <c r="AB67" s="73">
        <f>AVERAGE(Q67:U67,G67:K67)</f>
        <v>14.8</v>
      </c>
      <c r="AC67" s="17">
        <f t="shared" ref="AC67:AC75" si="77">MAX(G67:K67,Q67:U67)-MIN(G67:K67,Q67:U67)</f>
        <v>15</v>
      </c>
      <c r="AD67" s="73">
        <f>_xlfn.STDEV.P(Q67:U67,G67:K67)</f>
        <v>3.6</v>
      </c>
      <c r="AE67" s="73">
        <f>(U67-AB67)</f>
        <v>7.1999999999999993</v>
      </c>
    </row>
    <row r="68" spans="2:31" ht="12.75" thickBot="1" x14ac:dyDescent="0.25">
      <c r="B68" s="56" t="s">
        <v>28</v>
      </c>
      <c r="C68" s="35" t="s">
        <v>307</v>
      </c>
      <c r="D68" s="191">
        <f>(D67/D77)</f>
        <v>0.24489795918367346</v>
      </c>
      <c r="E68" s="191">
        <f t="shared" ref="E68:H68" si="78">(E67/E77)</f>
        <v>0.17857142857142858</v>
      </c>
      <c r="F68" s="191">
        <f t="shared" si="78"/>
        <v>0.17391304347826086</v>
      </c>
      <c r="G68" s="76">
        <f t="shared" si="78"/>
        <v>0.11864406779661017</v>
      </c>
      <c r="H68" s="76">
        <f t="shared" si="78"/>
        <v>0.19480519480519481</v>
      </c>
      <c r="I68" s="76">
        <f>(I67/I77)</f>
        <v>0.2857142857142857</v>
      </c>
      <c r="J68" s="76">
        <f t="shared" ref="J68:K68" si="79">(J67/J77)</f>
        <v>0.2857142857142857</v>
      </c>
      <c r="K68" s="76">
        <f t="shared" si="79"/>
        <v>0.22641509433962265</v>
      </c>
      <c r="L68" s="97">
        <f>(L67/L77)</f>
        <v>0.21602787456445993</v>
      </c>
      <c r="M68" s="133"/>
      <c r="N68" s="133"/>
      <c r="O68" s="133"/>
      <c r="P68" s="133"/>
      <c r="Q68" s="76">
        <f t="shared" ref="Q68" si="80">(Q67/Q77)</f>
        <v>0.23943661971830985</v>
      </c>
      <c r="R68" s="76">
        <f>(R67/R77)</f>
        <v>0.24242424242424243</v>
      </c>
      <c r="S68" s="76">
        <f>(S67/S77)</f>
        <v>0.23880597014925373</v>
      </c>
      <c r="T68" s="76">
        <f>(T67/T77)</f>
        <v>0.22388059701492538</v>
      </c>
      <c r="U68" s="96">
        <f>(U67/U77)</f>
        <v>0.31428571428571428</v>
      </c>
      <c r="V68" s="97">
        <f>(V67/V77)</f>
        <v>0.25219941348973607</v>
      </c>
      <c r="W68" s="106"/>
      <c r="X68" s="106"/>
      <c r="Y68" s="133"/>
      <c r="Z68" s="106"/>
      <c r="AA68" s="104">
        <f>(AA67/AA77)</f>
        <v>0.2356687898089172</v>
      </c>
      <c r="AB68" s="126"/>
      <c r="AC68" s="126"/>
      <c r="AD68" s="126"/>
      <c r="AE68" s="126"/>
    </row>
    <row r="69" spans="2:31" x14ac:dyDescent="0.2">
      <c r="B69" s="29" t="s">
        <v>49</v>
      </c>
      <c r="C69" s="13" t="s">
        <v>307</v>
      </c>
      <c r="D69" s="13">
        <v>3</v>
      </c>
      <c r="E69" s="13">
        <v>4</v>
      </c>
      <c r="F69" s="13">
        <v>6</v>
      </c>
      <c r="G69" s="14">
        <v>5</v>
      </c>
      <c r="H69" s="14">
        <v>6</v>
      </c>
      <c r="I69" s="14">
        <v>4</v>
      </c>
      <c r="J69" s="14">
        <v>3</v>
      </c>
      <c r="K69" s="14">
        <v>4</v>
      </c>
      <c r="L69" s="15">
        <f>SUM(G69:K69)</f>
        <v>22</v>
      </c>
      <c r="M69" s="69">
        <f>AVERAGE(G69:K69)</f>
        <v>4.4000000000000004</v>
      </c>
      <c r="N69" s="15">
        <f t="shared" si="75"/>
        <v>3</v>
      </c>
      <c r="O69" s="69">
        <f>_xlfn.STDEV.P(G69:K69)</f>
        <v>1.019803902718557</v>
      </c>
      <c r="P69" s="69">
        <f>(U69-M69)</f>
        <v>0.59999999999999964</v>
      </c>
      <c r="Q69" s="14">
        <v>2</v>
      </c>
      <c r="R69" s="14">
        <v>1</v>
      </c>
      <c r="S69" s="14">
        <v>5</v>
      </c>
      <c r="T69" s="14">
        <v>1</v>
      </c>
      <c r="U69" s="16">
        <v>5</v>
      </c>
      <c r="V69" s="15">
        <f>SUM(Q69:U69)</f>
        <v>14</v>
      </c>
      <c r="W69" s="15">
        <f>AVERAGE(Q69:U69)</f>
        <v>2.8</v>
      </c>
      <c r="X69" s="15">
        <f t="shared" si="76"/>
        <v>4</v>
      </c>
      <c r="Y69" s="69">
        <f>_xlfn.STDEV.P(Q69:U69)</f>
        <v>1.833030277982336</v>
      </c>
      <c r="Z69" s="15">
        <f>(U69-W69)</f>
        <v>2.2000000000000002</v>
      </c>
      <c r="AA69" s="17">
        <f>SUM(Q69:U69,G69:K69)</f>
        <v>36</v>
      </c>
      <c r="AB69" s="73">
        <f>AVERAGE(Q69:U69,G69:K69)</f>
        <v>3.6</v>
      </c>
      <c r="AC69" s="17">
        <f t="shared" si="77"/>
        <v>5</v>
      </c>
      <c r="AD69" s="73">
        <f>_xlfn.STDEV.P(Q69:U69,G69:K69)</f>
        <v>1.6852299546352716</v>
      </c>
      <c r="AE69" s="73">
        <f>(U69-AB69)</f>
        <v>1.4</v>
      </c>
    </row>
    <row r="70" spans="2:31" ht="12.75" thickBot="1" x14ac:dyDescent="0.25">
      <c r="B70" s="56" t="s">
        <v>28</v>
      </c>
      <c r="C70" s="35" t="s">
        <v>307</v>
      </c>
      <c r="D70" s="191">
        <f>(D69/D77)</f>
        <v>6.1224489795918366E-2</v>
      </c>
      <c r="E70" s="191">
        <f t="shared" ref="E70:H70" si="81">(E69/E77)</f>
        <v>7.1428571428571425E-2</v>
      </c>
      <c r="F70" s="191">
        <f t="shared" si="81"/>
        <v>8.6956521739130432E-2</v>
      </c>
      <c r="G70" s="76">
        <f t="shared" si="81"/>
        <v>8.4745762711864403E-2</v>
      </c>
      <c r="H70" s="76">
        <f t="shared" si="81"/>
        <v>7.792207792207792E-2</v>
      </c>
      <c r="I70" s="76">
        <f>(I69/I77)</f>
        <v>8.1632653061224483E-2</v>
      </c>
      <c r="J70" s="76">
        <f t="shared" ref="J70:K70" si="82">(J69/J77)</f>
        <v>6.1224489795918366E-2</v>
      </c>
      <c r="K70" s="76">
        <f t="shared" si="82"/>
        <v>7.5471698113207544E-2</v>
      </c>
      <c r="L70" s="97">
        <f>(L69/L77)</f>
        <v>7.6655052264808357E-2</v>
      </c>
      <c r="M70" s="133"/>
      <c r="N70" s="133"/>
      <c r="O70" s="133"/>
      <c r="P70" s="133"/>
      <c r="Q70" s="76">
        <f t="shared" ref="Q70" si="83">(Q69/Q77)</f>
        <v>2.8169014084507043E-2</v>
      </c>
      <c r="R70" s="76">
        <f>(R69/R77)</f>
        <v>1.5151515151515152E-2</v>
      </c>
      <c r="S70" s="76">
        <f>(S69/S77)</f>
        <v>7.4626865671641784E-2</v>
      </c>
      <c r="T70" s="76">
        <f>(T69/T77)</f>
        <v>1.4925373134328358E-2</v>
      </c>
      <c r="U70" s="96">
        <f>(U69/U77)</f>
        <v>7.1428571428571425E-2</v>
      </c>
      <c r="V70" s="97">
        <f>(V69/V77)</f>
        <v>4.1055718475073312E-2</v>
      </c>
      <c r="W70" s="106"/>
      <c r="X70" s="106"/>
      <c r="Y70" s="133"/>
      <c r="Z70" s="106"/>
      <c r="AA70" s="104">
        <f>(AA69/AA77)</f>
        <v>5.7324840764331211E-2</v>
      </c>
      <c r="AB70" s="126"/>
      <c r="AC70" s="126"/>
      <c r="AD70" s="126"/>
      <c r="AE70" s="126"/>
    </row>
    <row r="71" spans="2:31" x14ac:dyDescent="0.2">
      <c r="B71" s="29" t="s">
        <v>50</v>
      </c>
      <c r="C71" s="13" t="s">
        <v>307</v>
      </c>
      <c r="D71" s="13">
        <v>0</v>
      </c>
      <c r="E71" s="13">
        <v>3</v>
      </c>
      <c r="F71" s="13">
        <v>1</v>
      </c>
      <c r="G71" s="14">
        <v>3</v>
      </c>
      <c r="H71" s="14">
        <v>3</v>
      </c>
      <c r="I71" s="14">
        <v>1</v>
      </c>
      <c r="J71" s="14">
        <v>0</v>
      </c>
      <c r="K71" s="14">
        <v>2</v>
      </c>
      <c r="L71" s="15">
        <f>SUM(G71:K71)</f>
        <v>9</v>
      </c>
      <c r="M71" s="69">
        <f>AVERAGE(G71:K71)</f>
        <v>1.8</v>
      </c>
      <c r="N71" s="15">
        <f t="shared" si="75"/>
        <v>3</v>
      </c>
      <c r="O71" s="69">
        <f>_xlfn.STDEV.P(G71:K71)</f>
        <v>1.1661903789690602</v>
      </c>
      <c r="P71" s="69">
        <f>(U71-M71)</f>
        <v>0.19999999999999996</v>
      </c>
      <c r="Q71" s="14">
        <v>0</v>
      </c>
      <c r="R71" s="14">
        <v>4</v>
      </c>
      <c r="S71" s="14">
        <v>3</v>
      </c>
      <c r="T71" s="14">
        <v>4</v>
      </c>
      <c r="U71" s="16">
        <v>2</v>
      </c>
      <c r="V71" s="15">
        <f>SUM(Q71:U71)</f>
        <v>13</v>
      </c>
      <c r="W71" s="15">
        <f>AVERAGE(Q71:U71)</f>
        <v>2.6</v>
      </c>
      <c r="X71" s="15">
        <f t="shared" si="76"/>
        <v>4</v>
      </c>
      <c r="Y71" s="69">
        <f>_xlfn.STDEV.P(Q71:U71)</f>
        <v>1.4966629547095767</v>
      </c>
      <c r="Z71" s="15">
        <f>(U71-W71)</f>
        <v>-0.60000000000000009</v>
      </c>
      <c r="AA71" s="17">
        <f>SUM(Q71:U71,G71:K71)</f>
        <v>22</v>
      </c>
      <c r="AB71" s="73">
        <f>AVERAGE(Q71:U71,G71:K71)</f>
        <v>2.2000000000000002</v>
      </c>
      <c r="AC71" s="17">
        <f t="shared" si="77"/>
        <v>4</v>
      </c>
      <c r="AD71" s="73">
        <f>_xlfn.STDEV.P(Q71:U71,G71:K71)</f>
        <v>1.4</v>
      </c>
      <c r="AE71" s="73">
        <f>(U71-AB71)</f>
        <v>-0.20000000000000018</v>
      </c>
    </row>
    <row r="72" spans="2:31" ht="12.75" thickBot="1" x14ac:dyDescent="0.25">
      <c r="B72" s="56" t="s">
        <v>28</v>
      </c>
      <c r="C72" s="35" t="s">
        <v>307</v>
      </c>
      <c r="D72" s="191">
        <f>(D71/D77)</f>
        <v>0</v>
      </c>
      <c r="E72" s="191">
        <f t="shared" ref="E72:H72" si="84">(E71/E77)</f>
        <v>5.3571428571428568E-2</v>
      </c>
      <c r="F72" s="191">
        <f t="shared" si="84"/>
        <v>1.4492753623188406E-2</v>
      </c>
      <c r="G72" s="76">
        <f t="shared" si="84"/>
        <v>5.0847457627118647E-2</v>
      </c>
      <c r="H72" s="76">
        <f t="shared" si="84"/>
        <v>3.896103896103896E-2</v>
      </c>
      <c r="I72" s="76">
        <f>(I71/I77)</f>
        <v>2.0408163265306121E-2</v>
      </c>
      <c r="J72" s="76">
        <f t="shared" ref="J72:K72" si="85">(J71/J77)</f>
        <v>0</v>
      </c>
      <c r="K72" s="76">
        <f t="shared" si="85"/>
        <v>3.7735849056603772E-2</v>
      </c>
      <c r="L72" s="97">
        <f>(L71/L77)</f>
        <v>3.1358885017421602E-2</v>
      </c>
      <c r="M72" s="133"/>
      <c r="N72" s="133"/>
      <c r="O72" s="133"/>
      <c r="P72" s="133"/>
      <c r="Q72" s="76">
        <f t="shared" ref="Q72" si="86">(Q71/Q77)</f>
        <v>0</v>
      </c>
      <c r="R72" s="76">
        <f>(R71/R77)</f>
        <v>6.0606060606060608E-2</v>
      </c>
      <c r="S72" s="76">
        <f>(S71/S77)</f>
        <v>4.4776119402985072E-2</v>
      </c>
      <c r="T72" s="76">
        <f>(T71/T77)</f>
        <v>5.9701492537313432E-2</v>
      </c>
      <c r="U72" s="96">
        <f>(U71/U77)</f>
        <v>2.8571428571428571E-2</v>
      </c>
      <c r="V72" s="97">
        <f>(V71/V77)</f>
        <v>3.8123167155425221E-2</v>
      </c>
      <c r="W72" s="106"/>
      <c r="X72" s="106"/>
      <c r="Y72" s="133"/>
      <c r="Z72" s="106"/>
      <c r="AA72" s="104">
        <f>(AA71/AA77)</f>
        <v>3.5031847133757961E-2</v>
      </c>
      <c r="AB72" s="126"/>
      <c r="AC72" s="126"/>
      <c r="AD72" s="126"/>
      <c r="AE72" s="126"/>
    </row>
    <row r="73" spans="2:31" x14ac:dyDescent="0.2">
      <c r="B73" s="29" t="s">
        <v>51</v>
      </c>
      <c r="C73" s="13" t="s">
        <v>307</v>
      </c>
      <c r="D73" s="13">
        <v>2</v>
      </c>
      <c r="E73" s="13">
        <v>1</v>
      </c>
      <c r="F73" s="13">
        <v>3</v>
      </c>
      <c r="G73" s="14">
        <v>1</v>
      </c>
      <c r="H73" s="14">
        <v>1</v>
      </c>
      <c r="I73" s="14">
        <v>0</v>
      </c>
      <c r="J73" s="14">
        <v>1</v>
      </c>
      <c r="K73" s="14">
        <v>1</v>
      </c>
      <c r="L73" s="15">
        <f>SUM(G73:K73)</f>
        <v>4</v>
      </c>
      <c r="M73" s="69">
        <f>AVERAGE(G73:K73)</f>
        <v>0.8</v>
      </c>
      <c r="N73" s="15">
        <f t="shared" si="75"/>
        <v>1</v>
      </c>
      <c r="O73" s="69">
        <f>_xlfn.STDEV.P(G73:K73)</f>
        <v>0.4</v>
      </c>
      <c r="P73" s="69">
        <f>(U73-M73)</f>
        <v>0.19999999999999996</v>
      </c>
      <c r="Q73" s="14">
        <v>2</v>
      </c>
      <c r="R73" s="14">
        <v>0</v>
      </c>
      <c r="S73" s="14">
        <v>0</v>
      </c>
      <c r="T73" s="14">
        <v>3</v>
      </c>
      <c r="U73" s="16">
        <v>1</v>
      </c>
      <c r="V73" s="15">
        <f>SUM(Q73:U73)</f>
        <v>6</v>
      </c>
      <c r="W73" s="15">
        <f>AVERAGE(Q73:U73)</f>
        <v>1.2</v>
      </c>
      <c r="X73" s="15">
        <f t="shared" si="76"/>
        <v>3</v>
      </c>
      <c r="Y73" s="69">
        <f>_xlfn.STDEV.P(Q73:U73)</f>
        <v>1.1661903789690602</v>
      </c>
      <c r="Z73" s="15">
        <f>(U73-W73)</f>
        <v>-0.19999999999999996</v>
      </c>
      <c r="AA73" s="17">
        <f>SUM(Q73:U73,G73:K73)</f>
        <v>10</v>
      </c>
      <c r="AB73" s="73">
        <f>AVERAGE(Q73:U73,G73:K73)</f>
        <v>1</v>
      </c>
      <c r="AC73" s="17">
        <f t="shared" si="77"/>
        <v>3</v>
      </c>
      <c r="AD73" s="73">
        <f>_xlfn.STDEV.P(Q73:U73,G73:K73)</f>
        <v>0.89442719099991586</v>
      </c>
      <c r="AE73" s="73">
        <f>(U73-AB73)</f>
        <v>0</v>
      </c>
    </row>
    <row r="74" spans="2:31" ht="12.75" thickBot="1" x14ac:dyDescent="0.25">
      <c r="B74" s="56" t="s">
        <v>28</v>
      </c>
      <c r="C74" s="35" t="s">
        <v>307</v>
      </c>
      <c r="D74" s="191">
        <f>(D73/D77)</f>
        <v>4.0816326530612242E-2</v>
      </c>
      <c r="E74" s="191">
        <f t="shared" ref="E74:H74" si="87">(E73/E77)</f>
        <v>1.7857142857142856E-2</v>
      </c>
      <c r="F74" s="191">
        <f t="shared" si="87"/>
        <v>4.3478260869565216E-2</v>
      </c>
      <c r="G74" s="76">
        <f t="shared" si="87"/>
        <v>1.6949152542372881E-2</v>
      </c>
      <c r="H74" s="76">
        <f t="shared" si="87"/>
        <v>1.2987012987012988E-2</v>
      </c>
      <c r="I74" s="76">
        <f>(I73/I77)</f>
        <v>0</v>
      </c>
      <c r="J74" s="76">
        <f t="shared" ref="J74:K74" si="88">(J73/J77)</f>
        <v>2.0408163265306121E-2</v>
      </c>
      <c r="K74" s="76">
        <f t="shared" si="88"/>
        <v>1.8867924528301886E-2</v>
      </c>
      <c r="L74" s="97">
        <f>(L73/L77)</f>
        <v>1.3937282229965157E-2</v>
      </c>
      <c r="M74" s="133"/>
      <c r="N74" s="133"/>
      <c r="O74" s="133"/>
      <c r="P74" s="133"/>
      <c r="Q74" s="76">
        <f t="shared" ref="Q74" si="89">(Q73/Q77)</f>
        <v>2.8169014084507043E-2</v>
      </c>
      <c r="R74" s="76">
        <f>(R73/R77)</f>
        <v>0</v>
      </c>
      <c r="S74" s="76">
        <f>(S73/S77)</f>
        <v>0</v>
      </c>
      <c r="T74" s="76">
        <f>(T73/T77)</f>
        <v>4.4776119402985072E-2</v>
      </c>
      <c r="U74" s="96">
        <f>(U73/U77)</f>
        <v>1.4285714285714285E-2</v>
      </c>
      <c r="V74" s="97">
        <f>(V73/V77)</f>
        <v>1.7595307917888565E-2</v>
      </c>
      <c r="W74" s="106"/>
      <c r="X74" s="106"/>
      <c r="Y74" s="133"/>
      <c r="Z74" s="106"/>
      <c r="AA74" s="104">
        <f>(AA73/AA77)</f>
        <v>1.5923566878980892E-2</v>
      </c>
      <c r="AB74" s="126"/>
      <c r="AC74" s="126"/>
      <c r="AD74" s="126"/>
      <c r="AE74" s="126"/>
    </row>
    <row r="75" spans="2:31" x14ac:dyDescent="0.2">
      <c r="B75" s="29" t="s">
        <v>52</v>
      </c>
      <c r="C75" s="13" t="s">
        <v>307</v>
      </c>
      <c r="D75" s="13">
        <v>0</v>
      </c>
      <c r="E75" s="13">
        <v>0</v>
      </c>
      <c r="F75" s="13">
        <v>0</v>
      </c>
      <c r="G75" s="14">
        <v>0</v>
      </c>
      <c r="H75" s="14">
        <v>1</v>
      </c>
      <c r="I75" s="14">
        <v>1</v>
      </c>
      <c r="J75" s="14">
        <v>0</v>
      </c>
      <c r="K75" s="14">
        <v>0</v>
      </c>
      <c r="L75" s="15">
        <f>SUM(G75:K75)</f>
        <v>2</v>
      </c>
      <c r="M75" s="69">
        <f>AVERAGE(G75:K75)</f>
        <v>0.4</v>
      </c>
      <c r="N75" s="15">
        <f t="shared" si="75"/>
        <v>1</v>
      </c>
      <c r="O75" s="69">
        <f>_xlfn.STDEV.P(G75:K75)</f>
        <v>0.4898979485566356</v>
      </c>
      <c r="P75" s="69">
        <f>(U75-M75)</f>
        <v>-0.4</v>
      </c>
      <c r="Q75" s="14">
        <v>0</v>
      </c>
      <c r="R75" s="14">
        <v>0</v>
      </c>
      <c r="S75" s="14">
        <v>0</v>
      </c>
      <c r="T75" s="14">
        <v>0</v>
      </c>
      <c r="U75" s="16">
        <v>0</v>
      </c>
      <c r="V75" s="15">
        <f>SUM(Q75:U75)</f>
        <v>0</v>
      </c>
      <c r="W75" s="15">
        <f>AVERAGE(Q75:U75)</f>
        <v>0</v>
      </c>
      <c r="X75" s="15">
        <f t="shared" si="76"/>
        <v>0</v>
      </c>
      <c r="Y75" s="69">
        <f>_xlfn.STDEV.P(Q75:U75)</f>
        <v>0</v>
      </c>
      <c r="Z75" s="15">
        <f>(U75-W75)</f>
        <v>0</v>
      </c>
      <c r="AA75" s="17">
        <f>SUM(Q75:U75,G75:K75)</f>
        <v>2</v>
      </c>
      <c r="AB75" s="73">
        <f>AVERAGE(Q75:U75,G75:K75)</f>
        <v>0.2</v>
      </c>
      <c r="AC75" s="17">
        <f t="shared" si="77"/>
        <v>1</v>
      </c>
      <c r="AD75" s="73">
        <f>_xlfn.STDEV.P(Q75:U75,G75:K75)</f>
        <v>0.4</v>
      </c>
      <c r="AE75" s="73">
        <f>(U75-AB75)</f>
        <v>-0.2</v>
      </c>
    </row>
    <row r="76" spans="2:31" ht="12.75" thickBot="1" x14ac:dyDescent="0.25">
      <c r="B76" s="56" t="s">
        <v>28</v>
      </c>
      <c r="C76" s="35" t="s">
        <v>307</v>
      </c>
      <c r="D76" s="191">
        <f>(D75/D77)</f>
        <v>0</v>
      </c>
      <c r="E76" s="191">
        <f t="shared" ref="E76:H76" si="90">(E75/E77)</f>
        <v>0</v>
      </c>
      <c r="F76" s="191">
        <f t="shared" si="90"/>
        <v>0</v>
      </c>
      <c r="G76" s="76">
        <f t="shared" si="90"/>
        <v>0</v>
      </c>
      <c r="H76" s="76">
        <f t="shared" si="90"/>
        <v>1.2987012987012988E-2</v>
      </c>
      <c r="I76" s="76">
        <f>(I75/I77)</f>
        <v>2.0408163265306121E-2</v>
      </c>
      <c r="J76" s="76">
        <f t="shared" ref="J76:K76" si="91">(J75/J77)</f>
        <v>0</v>
      </c>
      <c r="K76" s="76">
        <f t="shared" si="91"/>
        <v>0</v>
      </c>
      <c r="L76" s="97">
        <f>(L75/L77)</f>
        <v>6.9686411149825784E-3</v>
      </c>
      <c r="M76" s="133"/>
      <c r="N76" s="106"/>
      <c r="O76" s="133"/>
      <c r="P76" s="133"/>
      <c r="Q76" s="76">
        <f t="shared" ref="Q76" si="92">(Q75/Q77)</f>
        <v>0</v>
      </c>
      <c r="R76" s="76">
        <f>(R75/R77)</f>
        <v>0</v>
      </c>
      <c r="S76" s="76">
        <f>(S75/S77)</f>
        <v>0</v>
      </c>
      <c r="T76" s="76">
        <f>(T75/T77)</f>
        <v>0</v>
      </c>
      <c r="U76" s="96">
        <f>(U75/U77)</f>
        <v>0</v>
      </c>
      <c r="V76" s="97">
        <f>(V75/V77)</f>
        <v>0</v>
      </c>
      <c r="W76" s="106"/>
      <c r="X76" s="106"/>
      <c r="Y76" s="133"/>
      <c r="Z76" s="106"/>
      <c r="AA76" s="104">
        <f>(AA75/AA77)</f>
        <v>3.1847133757961785E-3</v>
      </c>
      <c r="AB76" s="126"/>
      <c r="AC76" s="115"/>
      <c r="AD76" s="126"/>
      <c r="AE76" s="126"/>
    </row>
    <row r="77" spans="2:31" x14ac:dyDescent="0.2">
      <c r="B77" s="36" t="s">
        <v>19</v>
      </c>
      <c r="C77" s="116" t="s">
        <v>307</v>
      </c>
      <c r="D77" s="116">
        <v>49</v>
      </c>
      <c r="E77" s="116">
        <v>56</v>
      </c>
      <c r="F77" s="116">
        <v>69</v>
      </c>
      <c r="G77" s="117">
        <v>59</v>
      </c>
      <c r="H77" s="117">
        <v>77</v>
      </c>
      <c r="I77" s="117">
        <v>49</v>
      </c>
      <c r="J77" s="117">
        <v>49</v>
      </c>
      <c r="K77" s="117">
        <v>53</v>
      </c>
      <c r="L77" s="118">
        <f>SUM(G77:K77)</f>
        <v>287</v>
      </c>
      <c r="M77" s="119">
        <f>AVERAGE(G77:K77)</f>
        <v>57.4</v>
      </c>
      <c r="N77" s="118">
        <f>MAX(G77:K77)-MIN(G77:K77)</f>
        <v>28</v>
      </c>
      <c r="O77" s="119">
        <f>_xlfn.STDEV.P(G77:K77)</f>
        <v>10.461357464497617</v>
      </c>
      <c r="P77" s="119">
        <f>(U77-M77)</f>
        <v>12.600000000000001</v>
      </c>
      <c r="Q77" s="117">
        <v>71</v>
      </c>
      <c r="R77" s="117">
        <v>66</v>
      </c>
      <c r="S77" s="117">
        <v>67</v>
      </c>
      <c r="T77" s="117">
        <v>67</v>
      </c>
      <c r="U77" s="120">
        <v>70</v>
      </c>
      <c r="V77" s="118">
        <f>SUM(Q77:U77)</f>
        <v>341</v>
      </c>
      <c r="W77" s="118">
        <f>AVERAGE(Q77:U77)</f>
        <v>68.2</v>
      </c>
      <c r="X77" s="118">
        <f>MAX(Q77:U77)-MIN(Q77:U77)</f>
        <v>5</v>
      </c>
      <c r="Y77" s="119">
        <f>_xlfn.STDEV.P(Q77:U77)</f>
        <v>1.9390719429665315</v>
      </c>
      <c r="Z77" s="119">
        <f>(U77-W77)</f>
        <v>1.7999999999999972</v>
      </c>
      <c r="AA77" s="121">
        <f>SUM(G77:K77,Q77:U77)</f>
        <v>628</v>
      </c>
      <c r="AB77" s="121">
        <f>AVERAGE(G77:K77,Q77:U77)</f>
        <v>62.8</v>
      </c>
      <c r="AC77" s="121">
        <f>MAX(G77:K77,Q77:U77)-MIN(G77:K77,Q77:U77)</f>
        <v>28</v>
      </c>
      <c r="AD77" s="122">
        <f>_xlfn.STDEV.P(G77:K77,Q77:U77)</f>
        <v>9.2606695222321811</v>
      </c>
      <c r="AE77" s="122">
        <f>(U77-AB77)</f>
        <v>7.2000000000000028</v>
      </c>
    </row>
    <row r="79" spans="2:31" x14ac:dyDescent="0.2">
      <c r="B79" s="271"/>
      <c r="C79" s="283" t="s">
        <v>383</v>
      </c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</row>
    <row r="80" spans="2:31" ht="24.75" thickBot="1" x14ac:dyDescent="0.25">
      <c r="B80" s="18"/>
      <c r="C80" s="19">
        <v>2009</v>
      </c>
      <c r="D80" s="19">
        <v>2010</v>
      </c>
      <c r="E80" s="19">
        <v>2011</v>
      </c>
      <c r="F80" s="19">
        <v>2012</v>
      </c>
      <c r="G80" s="20">
        <v>2013</v>
      </c>
      <c r="H80" s="20">
        <v>2014</v>
      </c>
      <c r="I80" s="20">
        <v>2015</v>
      </c>
      <c r="J80" s="20">
        <v>2016</v>
      </c>
      <c r="K80" s="20">
        <v>2017</v>
      </c>
      <c r="L80" s="21" t="s">
        <v>0</v>
      </c>
      <c r="M80" s="21" t="s">
        <v>1</v>
      </c>
      <c r="N80" s="21" t="s">
        <v>2</v>
      </c>
      <c r="O80" s="21" t="s">
        <v>3</v>
      </c>
      <c r="P80" s="21" t="s">
        <v>435</v>
      </c>
      <c r="Q80" s="20">
        <v>2018</v>
      </c>
      <c r="R80" s="20">
        <v>2019</v>
      </c>
      <c r="S80" s="20">
        <v>2020</v>
      </c>
      <c r="T80" s="20">
        <v>2021</v>
      </c>
      <c r="U80" s="22">
        <v>2022</v>
      </c>
      <c r="V80" s="21" t="s">
        <v>0</v>
      </c>
      <c r="W80" s="21" t="s">
        <v>1</v>
      </c>
      <c r="X80" s="21" t="s">
        <v>2</v>
      </c>
      <c r="Y80" s="21" t="s">
        <v>3</v>
      </c>
      <c r="Z80" s="21" t="s">
        <v>435</v>
      </c>
      <c r="AA80" s="23" t="s">
        <v>5</v>
      </c>
      <c r="AB80" s="23" t="s">
        <v>6</v>
      </c>
      <c r="AC80" s="23" t="s">
        <v>7</v>
      </c>
      <c r="AD80" s="23" t="s">
        <v>8</v>
      </c>
      <c r="AE80" s="23" t="s">
        <v>435</v>
      </c>
    </row>
    <row r="81" spans="2:31" x14ac:dyDescent="0.2">
      <c r="B81" s="12" t="s">
        <v>53</v>
      </c>
      <c r="C81" s="13" t="s">
        <v>307</v>
      </c>
      <c r="D81" s="13">
        <v>33</v>
      </c>
      <c r="E81" s="13">
        <v>29</v>
      </c>
      <c r="F81" s="13">
        <v>44</v>
      </c>
      <c r="G81" s="14">
        <v>32</v>
      </c>
      <c r="H81" s="14">
        <v>43</v>
      </c>
      <c r="I81" s="14">
        <v>30</v>
      </c>
      <c r="J81" s="14">
        <v>29</v>
      </c>
      <c r="K81" s="14">
        <v>29</v>
      </c>
      <c r="L81" s="15">
        <f>SUM(G81:K81)</f>
        <v>163</v>
      </c>
      <c r="M81" s="15">
        <f>AVERAGE(G81:K81)</f>
        <v>32.6</v>
      </c>
      <c r="N81" s="15">
        <f>MAX(G81:K81)-MIN(G81:K81)</f>
        <v>14</v>
      </c>
      <c r="O81" s="69">
        <f>_xlfn.STDEV.P(G81:K81)</f>
        <v>5.3141321022345691</v>
      </c>
      <c r="P81" s="15">
        <f>(U81-M81)</f>
        <v>2.3999999999999986</v>
      </c>
      <c r="Q81" s="14">
        <v>38</v>
      </c>
      <c r="R81" s="14">
        <v>40</v>
      </c>
      <c r="S81" s="14">
        <v>36</v>
      </c>
      <c r="T81" s="14">
        <v>30</v>
      </c>
      <c r="U81" s="16">
        <v>35</v>
      </c>
      <c r="V81" s="15">
        <f>SUM(Q81:U81)</f>
        <v>179</v>
      </c>
      <c r="W81" s="69">
        <f>AVERAGE(Q81:U81)</f>
        <v>35.799999999999997</v>
      </c>
      <c r="X81" s="15">
        <f>MAX(Q81:U81)-MIN(Q81:U81)</f>
        <v>10</v>
      </c>
      <c r="Y81" s="69">
        <f>_xlfn.STDEV.P(Q81:U81)</f>
        <v>3.3704599092705436</v>
      </c>
      <c r="Z81" s="69">
        <f>(U81-W81)</f>
        <v>-0.79999999999999716</v>
      </c>
      <c r="AA81" s="17">
        <f>SUM(Q81:U81,G81:K81)</f>
        <v>342</v>
      </c>
      <c r="AB81" s="73">
        <f>AVERAGE(Q81:U81,G81:K81)</f>
        <v>34.200000000000003</v>
      </c>
      <c r="AC81" s="17">
        <f>MAX(G81:K81,Q81:U81)-MIN(G81:K81,Q81:U81)</f>
        <v>14</v>
      </c>
      <c r="AD81" s="73">
        <f>_xlfn.STDEV.P(Q81:U81,G81:K81)</f>
        <v>4.7286361670147556</v>
      </c>
      <c r="AE81" s="73">
        <f>(U81-AB81)</f>
        <v>0.79999999999999716</v>
      </c>
    </row>
    <row r="82" spans="2:31" ht="12.75" thickBot="1" x14ac:dyDescent="0.25">
      <c r="B82" s="57" t="s">
        <v>28</v>
      </c>
      <c r="C82" s="35" t="s">
        <v>307</v>
      </c>
      <c r="D82" s="191">
        <f>(D81/D87)</f>
        <v>0.67346938775510201</v>
      </c>
      <c r="E82" s="191">
        <f t="shared" ref="E82:H82" si="93">(E81/E87)</f>
        <v>0.5178571428571429</v>
      </c>
      <c r="F82" s="191">
        <f t="shared" si="93"/>
        <v>0.6376811594202898</v>
      </c>
      <c r="G82" s="76">
        <f t="shared" si="93"/>
        <v>0.5423728813559322</v>
      </c>
      <c r="H82" s="76">
        <f t="shared" si="93"/>
        <v>0.55844155844155841</v>
      </c>
      <c r="I82" s="76">
        <f>(I81/I87)</f>
        <v>0.61224489795918369</v>
      </c>
      <c r="J82" s="76">
        <f t="shared" ref="J82:K82" si="94">(J81/J87)</f>
        <v>0.59183673469387754</v>
      </c>
      <c r="K82" s="76">
        <f t="shared" si="94"/>
        <v>0.54716981132075471</v>
      </c>
      <c r="L82" s="97">
        <f>(L81/L87)</f>
        <v>0.56794425087108014</v>
      </c>
      <c r="M82" s="106"/>
      <c r="N82" s="106"/>
      <c r="O82" s="133"/>
      <c r="P82" s="106"/>
      <c r="Q82" s="76">
        <f t="shared" ref="Q82" si="95">(Q81/Q87)</f>
        <v>0.53521126760563376</v>
      </c>
      <c r="R82" s="76">
        <f>(R81/R87)</f>
        <v>0.60606060606060608</v>
      </c>
      <c r="S82" s="76">
        <f>(S81/S87)</f>
        <v>0.53731343283582089</v>
      </c>
      <c r="T82" s="76">
        <f>(T81/T87)</f>
        <v>0.44776119402985076</v>
      </c>
      <c r="U82" s="96">
        <f>(U81/U87)</f>
        <v>0.5</v>
      </c>
      <c r="V82" s="97">
        <f>(V81/V87)</f>
        <v>0.52492668621700878</v>
      </c>
      <c r="W82" s="133"/>
      <c r="X82" s="133"/>
      <c r="Y82" s="133"/>
      <c r="Z82" s="133"/>
      <c r="AA82" s="104">
        <f>(AA81/AA87)</f>
        <v>0.54458598726114649</v>
      </c>
      <c r="AB82" s="126"/>
      <c r="AC82" s="126"/>
      <c r="AD82" s="126"/>
      <c r="AE82" s="126"/>
    </row>
    <row r="83" spans="2:31" x14ac:dyDescent="0.2">
      <c r="B83" s="29" t="s">
        <v>54</v>
      </c>
      <c r="C83" s="13" t="s">
        <v>307</v>
      </c>
      <c r="D83" s="13">
        <v>12</v>
      </c>
      <c r="E83" s="13">
        <v>26</v>
      </c>
      <c r="F83" s="13">
        <v>23</v>
      </c>
      <c r="G83" s="14">
        <v>17</v>
      </c>
      <c r="H83" s="14">
        <v>28</v>
      </c>
      <c r="I83" s="14">
        <v>13</v>
      </c>
      <c r="J83" s="14">
        <v>13</v>
      </c>
      <c r="K83" s="14">
        <v>17</v>
      </c>
      <c r="L83" s="15">
        <f>SUM(G83:K83)</f>
        <v>88</v>
      </c>
      <c r="M83" s="15">
        <f>AVERAGE(G83:K83)</f>
        <v>17.600000000000001</v>
      </c>
      <c r="N83" s="15">
        <f t="shared" ref="N83:N85" si="96">MAX(G83:K83)-MIN(G83:K83)</f>
        <v>15</v>
      </c>
      <c r="O83" s="69">
        <f>_xlfn.STDEV.P(G83:K83)</f>
        <v>5.4990908339470082</v>
      </c>
      <c r="P83" s="15">
        <f>(U83-M83)</f>
        <v>9.3999999999999986</v>
      </c>
      <c r="Q83" s="14">
        <v>22</v>
      </c>
      <c r="R83" s="14">
        <v>20</v>
      </c>
      <c r="S83" s="14">
        <v>22</v>
      </c>
      <c r="T83" s="14">
        <v>26</v>
      </c>
      <c r="U83" s="16">
        <v>27</v>
      </c>
      <c r="V83" s="15">
        <f>SUM(Q83:U83)</f>
        <v>117</v>
      </c>
      <c r="W83" s="69">
        <f>AVERAGE(Q83:U83)</f>
        <v>23.4</v>
      </c>
      <c r="X83" s="15">
        <f t="shared" ref="X83:X85" si="97">MAX(Q83:U83)-MIN(Q83:U83)</f>
        <v>7</v>
      </c>
      <c r="Y83" s="69">
        <f>_xlfn.STDEV.P(Q83:U83)</f>
        <v>2.6532998322843198</v>
      </c>
      <c r="Z83" s="69">
        <f>(U83-W83)</f>
        <v>3.6000000000000014</v>
      </c>
      <c r="AA83" s="17">
        <f>SUM(Q83:U83,G83:K83)</f>
        <v>205</v>
      </c>
      <c r="AB83" s="73">
        <f>AVERAGE(Q83:U83,G83:K83)</f>
        <v>20.5</v>
      </c>
      <c r="AC83" s="17">
        <f t="shared" ref="AC83:AC85" si="98">MAX(G83:K83,Q83:U83)-MIN(G83:K83,Q83:U83)</f>
        <v>15</v>
      </c>
      <c r="AD83" s="73">
        <f>_xlfn.STDEV.P(Q83:U83,G83:K83)</f>
        <v>5.2009614495783376</v>
      </c>
      <c r="AE83" s="73">
        <f>(U83-AB83)</f>
        <v>6.5</v>
      </c>
    </row>
    <row r="84" spans="2:31" ht="12.75" thickBot="1" x14ac:dyDescent="0.25">
      <c r="B84" s="56" t="s">
        <v>28</v>
      </c>
      <c r="C84" s="35" t="s">
        <v>307</v>
      </c>
      <c r="D84" s="191">
        <f>(D83/D87)</f>
        <v>0.24489795918367346</v>
      </c>
      <c r="E84" s="191">
        <f t="shared" ref="E84:H84" si="99">(E83/E87)</f>
        <v>0.4642857142857143</v>
      </c>
      <c r="F84" s="191">
        <f t="shared" si="99"/>
        <v>0.33333333333333331</v>
      </c>
      <c r="G84" s="76">
        <f t="shared" si="99"/>
        <v>0.28813559322033899</v>
      </c>
      <c r="H84" s="76">
        <f t="shared" si="99"/>
        <v>0.36363636363636365</v>
      </c>
      <c r="I84" s="76">
        <f>(I83/I87)</f>
        <v>0.26530612244897961</v>
      </c>
      <c r="J84" s="76">
        <f t="shared" ref="J84:K84" si="100">(J83/J87)</f>
        <v>0.26530612244897961</v>
      </c>
      <c r="K84" s="76">
        <f t="shared" si="100"/>
        <v>0.32075471698113206</v>
      </c>
      <c r="L84" s="97">
        <f>(L83/L87)</f>
        <v>0.30662020905923343</v>
      </c>
      <c r="M84" s="106"/>
      <c r="N84" s="106"/>
      <c r="O84" s="133"/>
      <c r="P84" s="106"/>
      <c r="Q84" s="76">
        <f t="shared" ref="Q84" si="101">(Q83/Q87)</f>
        <v>0.30985915492957744</v>
      </c>
      <c r="R84" s="76">
        <f>(R83/R87)</f>
        <v>0.30303030303030304</v>
      </c>
      <c r="S84" s="76">
        <f>(S83/S87)</f>
        <v>0.32835820895522388</v>
      </c>
      <c r="T84" s="76">
        <f>(T83/T87)</f>
        <v>0.38805970149253732</v>
      </c>
      <c r="U84" s="96">
        <f>(U83/U87)</f>
        <v>0.38571428571428573</v>
      </c>
      <c r="V84" s="97">
        <f>(V83/V87)</f>
        <v>0.34310850439882695</v>
      </c>
      <c r="W84" s="133"/>
      <c r="X84" s="133"/>
      <c r="Y84" s="133"/>
      <c r="Z84" s="133"/>
      <c r="AA84" s="104">
        <f>(AA83/AA87)</f>
        <v>0.32643312101910826</v>
      </c>
      <c r="AB84" s="126"/>
      <c r="AC84" s="126"/>
      <c r="AD84" s="126"/>
      <c r="AE84" s="126"/>
    </row>
    <row r="85" spans="2:31" x14ac:dyDescent="0.2">
      <c r="B85" s="29" t="s">
        <v>55</v>
      </c>
      <c r="C85" s="13" t="s">
        <v>307</v>
      </c>
      <c r="D85" s="13">
        <v>4</v>
      </c>
      <c r="E85" s="13">
        <v>1</v>
      </c>
      <c r="F85" s="13">
        <v>2</v>
      </c>
      <c r="G85" s="14">
        <v>10</v>
      </c>
      <c r="H85" s="14">
        <v>6</v>
      </c>
      <c r="I85" s="14">
        <v>6</v>
      </c>
      <c r="J85" s="14">
        <v>7</v>
      </c>
      <c r="K85" s="14">
        <v>7</v>
      </c>
      <c r="L85" s="15">
        <f>SUM(G85:K85)</f>
        <v>36</v>
      </c>
      <c r="M85" s="15">
        <f>AVERAGE(G85:K85)</f>
        <v>7.2</v>
      </c>
      <c r="N85" s="15">
        <f t="shared" si="96"/>
        <v>4</v>
      </c>
      <c r="O85" s="69">
        <f>_xlfn.STDEV.P(G85:K85)</f>
        <v>1.4696938456699069</v>
      </c>
      <c r="P85" s="15">
        <f>(U85-M85)</f>
        <v>0.79999999999999982</v>
      </c>
      <c r="Q85" s="14">
        <v>11</v>
      </c>
      <c r="R85" s="14">
        <v>6</v>
      </c>
      <c r="S85" s="14">
        <v>9</v>
      </c>
      <c r="T85" s="14">
        <v>11</v>
      </c>
      <c r="U85" s="16">
        <v>8</v>
      </c>
      <c r="V85" s="15">
        <f>SUM(Q85:U85)</f>
        <v>45</v>
      </c>
      <c r="W85" s="69">
        <f>AVERAGE(Q85:U85)</f>
        <v>9</v>
      </c>
      <c r="X85" s="15">
        <f t="shared" si="97"/>
        <v>5</v>
      </c>
      <c r="Y85" s="69">
        <f>_xlfn.STDEV.P(Q85:U85)</f>
        <v>1.8973665961010275</v>
      </c>
      <c r="Z85" s="69">
        <f>(U85-W85)</f>
        <v>-1</v>
      </c>
      <c r="AA85" s="17">
        <f>SUM(Q85:U85,G85:K85)</f>
        <v>81</v>
      </c>
      <c r="AB85" s="73">
        <f>AVERAGE(Q85:U85,G85:K85)</f>
        <v>8.1</v>
      </c>
      <c r="AC85" s="17">
        <f t="shared" si="98"/>
        <v>5</v>
      </c>
      <c r="AD85" s="73">
        <f>_xlfn.STDEV.P(Q85:U85,G85:K85)</f>
        <v>1.9209372712298547</v>
      </c>
      <c r="AE85" s="73">
        <f>(U85-AB85)</f>
        <v>-9.9999999999999645E-2</v>
      </c>
    </row>
    <row r="86" spans="2:31" ht="12.75" thickBot="1" x14ac:dyDescent="0.25">
      <c r="B86" s="56" t="s">
        <v>28</v>
      </c>
      <c r="C86" s="35" t="s">
        <v>307</v>
      </c>
      <c r="D86" s="191">
        <f>(D85/D87)</f>
        <v>8.1632653061224483E-2</v>
      </c>
      <c r="E86" s="191">
        <f t="shared" ref="E86:H86" si="102">(E85/E87)</f>
        <v>1.7857142857142856E-2</v>
      </c>
      <c r="F86" s="191">
        <f t="shared" si="102"/>
        <v>2.8985507246376812E-2</v>
      </c>
      <c r="G86" s="76">
        <f t="shared" si="102"/>
        <v>0.16949152542372881</v>
      </c>
      <c r="H86" s="76">
        <f t="shared" si="102"/>
        <v>7.792207792207792E-2</v>
      </c>
      <c r="I86" s="76">
        <f>(I85/I87)</f>
        <v>0.12244897959183673</v>
      </c>
      <c r="J86" s="76">
        <f t="shared" ref="J86:K86" si="103">(J85/J87)</f>
        <v>0.14285714285714285</v>
      </c>
      <c r="K86" s="76">
        <f t="shared" si="103"/>
        <v>0.13207547169811321</v>
      </c>
      <c r="L86" s="97">
        <f>(L85/L87)</f>
        <v>0.12543554006968641</v>
      </c>
      <c r="M86" s="106"/>
      <c r="N86" s="106"/>
      <c r="O86" s="106"/>
      <c r="P86" s="106"/>
      <c r="Q86" s="76">
        <f t="shared" ref="Q86" si="104">(Q85/Q87)</f>
        <v>0.15492957746478872</v>
      </c>
      <c r="R86" s="76">
        <f>(R85/R87)</f>
        <v>9.0909090909090912E-2</v>
      </c>
      <c r="S86" s="76">
        <f>(S85/S87)</f>
        <v>0.13432835820895522</v>
      </c>
      <c r="T86" s="76">
        <f>(T85/T87)</f>
        <v>0.16417910447761194</v>
      </c>
      <c r="U86" s="96">
        <f>(U85/U87)</f>
        <v>0.11428571428571428</v>
      </c>
      <c r="V86" s="97">
        <f>(V85/V87)</f>
        <v>0.13196480938416422</v>
      </c>
      <c r="W86" s="106"/>
      <c r="X86" s="106"/>
      <c r="Y86" s="133"/>
      <c r="Z86" s="133"/>
      <c r="AA86" s="104">
        <f>(AA85/AA87)</f>
        <v>0.12898089171974522</v>
      </c>
      <c r="AB86" s="126"/>
      <c r="AC86" s="115"/>
      <c r="AD86" s="126"/>
      <c r="AE86" s="126"/>
    </row>
    <row r="87" spans="2:31" x14ac:dyDescent="0.2">
      <c r="B87" s="36" t="s">
        <v>19</v>
      </c>
      <c r="C87" s="116" t="s">
        <v>307</v>
      </c>
      <c r="D87" s="116">
        <v>49</v>
      </c>
      <c r="E87" s="116">
        <v>56</v>
      </c>
      <c r="F87" s="116">
        <v>69</v>
      </c>
      <c r="G87" s="117">
        <v>59</v>
      </c>
      <c r="H87" s="117">
        <v>77</v>
      </c>
      <c r="I87" s="117">
        <v>49</v>
      </c>
      <c r="J87" s="117">
        <v>49</v>
      </c>
      <c r="K87" s="117">
        <v>53</v>
      </c>
      <c r="L87" s="118">
        <f>SUM(G87:K87)</f>
        <v>287</v>
      </c>
      <c r="M87" s="119">
        <f>AVERAGE(G87:K87)</f>
        <v>57.4</v>
      </c>
      <c r="N87" s="118">
        <f>MAX(G87:K87)-MIN(G87:K87)</f>
        <v>28</v>
      </c>
      <c r="O87" s="119">
        <f>_xlfn.STDEV.P(G87:K87)</f>
        <v>10.461357464497617</v>
      </c>
      <c r="P87" s="119">
        <f>(U87-M87)</f>
        <v>12.600000000000001</v>
      </c>
      <c r="Q87" s="117">
        <v>71</v>
      </c>
      <c r="R87" s="117">
        <v>66</v>
      </c>
      <c r="S87" s="117">
        <v>67</v>
      </c>
      <c r="T87" s="117">
        <v>67</v>
      </c>
      <c r="U87" s="120">
        <v>70</v>
      </c>
      <c r="V87" s="118">
        <f>SUM(Q87:U87)</f>
        <v>341</v>
      </c>
      <c r="W87" s="118">
        <f>AVERAGE(Q87:U87)</f>
        <v>68.2</v>
      </c>
      <c r="X87" s="118">
        <f>MAX(Q87:U87)-MIN(Q87:U87)</f>
        <v>5</v>
      </c>
      <c r="Y87" s="119">
        <f>_xlfn.STDEV.P(Q87:U87)</f>
        <v>1.9390719429665315</v>
      </c>
      <c r="Z87" s="119">
        <f>(U87-W87)</f>
        <v>1.7999999999999972</v>
      </c>
      <c r="AA87" s="121">
        <f>SUM(G87:K87,Q87:U87)</f>
        <v>628</v>
      </c>
      <c r="AB87" s="121">
        <f>AVERAGE(G87:K87,Q87:U87)</f>
        <v>62.8</v>
      </c>
      <c r="AC87" s="121">
        <f>MAX(G87:K87,Q87:U87)-MIN(G87:K87,Q87:U87)</f>
        <v>28</v>
      </c>
      <c r="AD87" s="122">
        <f>_xlfn.STDEV.P(G87:K87,Q87:U87)</f>
        <v>9.2606695222321811</v>
      </c>
      <c r="AE87" s="122">
        <f>(U87-AB87)</f>
        <v>7.2000000000000028</v>
      </c>
    </row>
    <row r="89" spans="2:31" x14ac:dyDescent="0.2">
      <c r="B89" s="271"/>
      <c r="C89" s="283" t="s">
        <v>56</v>
      </c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</row>
    <row r="90" spans="2:31" ht="24.75" thickBot="1" x14ac:dyDescent="0.25">
      <c r="B90" s="18"/>
      <c r="C90" s="19">
        <v>2009</v>
      </c>
      <c r="D90" s="19">
        <v>2010</v>
      </c>
      <c r="E90" s="19">
        <v>2011</v>
      </c>
      <c r="F90" s="19">
        <v>2012</v>
      </c>
      <c r="G90" s="20">
        <v>2013</v>
      </c>
      <c r="H90" s="20">
        <v>2014</v>
      </c>
      <c r="I90" s="20">
        <v>2015</v>
      </c>
      <c r="J90" s="20">
        <v>2016</v>
      </c>
      <c r="K90" s="20">
        <v>2017</v>
      </c>
      <c r="L90" s="21" t="s">
        <v>0</v>
      </c>
      <c r="M90" s="21" t="s">
        <v>1</v>
      </c>
      <c r="N90" s="21" t="s">
        <v>2</v>
      </c>
      <c r="O90" s="21" t="s">
        <v>3</v>
      </c>
      <c r="P90" s="21" t="s">
        <v>4</v>
      </c>
      <c r="Q90" s="20">
        <v>2018</v>
      </c>
      <c r="R90" s="20">
        <v>2019</v>
      </c>
      <c r="S90" s="20">
        <v>2020</v>
      </c>
      <c r="T90" s="20">
        <v>2021</v>
      </c>
      <c r="U90" s="22">
        <v>2022</v>
      </c>
      <c r="V90" s="21" t="s">
        <v>0</v>
      </c>
      <c r="W90" s="21" t="s">
        <v>1</v>
      </c>
      <c r="X90" s="21" t="s">
        <v>2</v>
      </c>
      <c r="Y90" s="21" t="s">
        <v>3</v>
      </c>
      <c r="Z90" s="21" t="s">
        <v>4</v>
      </c>
      <c r="AA90" s="23" t="s">
        <v>5</v>
      </c>
      <c r="AB90" s="23" t="s">
        <v>6</v>
      </c>
      <c r="AC90" s="23" t="s">
        <v>7</v>
      </c>
      <c r="AD90" s="23" t="s">
        <v>8</v>
      </c>
      <c r="AE90" s="23" t="s">
        <v>4</v>
      </c>
    </row>
    <row r="91" spans="2:31" s="2" customFormat="1" ht="24" x14ac:dyDescent="0.2">
      <c r="B91" s="12" t="s">
        <v>57</v>
      </c>
      <c r="C91" s="38" t="s">
        <v>307</v>
      </c>
      <c r="D91" s="38" t="s">
        <v>307</v>
      </c>
      <c r="E91" s="38" t="s">
        <v>307</v>
      </c>
      <c r="F91" s="38" t="s">
        <v>307</v>
      </c>
      <c r="G91" s="39" t="s">
        <v>307</v>
      </c>
      <c r="H91" s="39" t="s">
        <v>307</v>
      </c>
      <c r="I91" s="39" t="s">
        <v>307</v>
      </c>
      <c r="J91" s="39" t="s">
        <v>307</v>
      </c>
      <c r="K91" s="39" t="s">
        <v>307</v>
      </c>
      <c r="L91" s="40" t="s">
        <v>307</v>
      </c>
      <c r="M91" s="40" t="s">
        <v>307</v>
      </c>
      <c r="N91" s="40" t="s">
        <v>307</v>
      </c>
      <c r="O91" s="40" t="s">
        <v>307</v>
      </c>
      <c r="P91" s="40" t="s">
        <v>307</v>
      </c>
      <c r="Q91" s="39" t="s">
        <v>307</v>
      </c>
      <c r="R91" s="39">
        <v>7</v>
      </c>
      <c r="S91" s="39">
        <v>9</v>
      </c>
      <c r="T91" s="39">
        <v>5</v>
      </c>
      <c r="U91" s="41">
        <v>10</v>
      </c>
      <c r="V91" s="40" t="s">
        <v>307</v>
      </c>
      <c r="W91" s="40" t="s">
        <v>307</v>
      </c>
      <c r="X91" s="40" t="s">
        <v>307</v>
      </c>
      <c r="Y91" s="40" t="s">
        <v>307</v>
      </c>
      <c r="Z91" s="40" t="s">
        <v>307</v>
      </c>
      <c r="AA91" s="42" t="s">
        <v>307</v>
      </c>
      <c r="AB91" s="42" t="s">
        <v>307</v>
      </c>
      <c r="AC91" s="42" t="s">
        <v>307</v>
      </c>
      <c r="AD91" s="42" t="s">
        <v>307</v>
      </c>
      <c r="AE91" s="42" t="s">
        <v>307</v>
      </c>
    </row>
    <row r="92" spans="2:31" s="2" customFormat="1" ht="12.75" thickBot="1" x14ac:dyDescent="0.25">
      <c r="B92" s="57" t="s">
        <v>28</v>
      </c>
      <c r="C92" s="43" t="s">
        <v>307</v>
      </c>
      <c r="D92" s="43" t="s">
        <v>307</v>
      </c>
      <c r="E92" s="250" t="s">
        <v>307</v>
      </c>
      <c r="F92" s="250" t="s">
        <v>307</v>
      </c>
      <c r="G92" s="44" t="s">
        <v>307</v>
      </c>
      <c r="H92" s="44" t="s">
        <v>307</v>
      </c>
      <c r="I92" s="44" t="s">
        <v>307</v>
      </c>
      <c r="J92" s="44" t="s">
        <v>307</v>
      </c>
      <c r="K92" s="44" t="s">
        <v>307</v>
      </c>
      <c r="L92" s="45" t="s">
        <v>307</v>
      </c>
      <c r="M92" s="124"/>
      <c r="N92" s="124"/>
      <c r="O92" s="124"/>
      <c r="P92" s="124"/>
      <c r="Q92" s="44" t="s">
        <v>307</v>
      </c>
      <c r="R92" s="138">
        <f>(R91/R138)</f>
        <v>0.10606060606060606</v>
      </c>
      <c r="S92" s="138">
        <f>(S91/S138)</f>
        <v>0.13432835820895522</v>
      </c>
      <c r="T92" s="138">
        <f>(T91/T138)</f>
        <v>7.4626865671641784E-2</v>
      </c>
      <c r="U92" s="136">
        <f>(U91/U138)</f>
        <v>0.14285714285714285</v>
      </c>
      <c r="V92" s="45" t="s">
        <v>307</v>
      </c>
      <c r="W92" s="124"/>
      <c r="X92" s="124"/>
      <c r="Y92" s="124"/>
      <c r="Z92" s="124"/>
      <c r="AA92" s="49" t="s">
        <v>307</v>
      </c>
      <c r="AB92" s="115"/>
      <c r="AC92" s="115"/>
      <c r="AD92" s="115"/>
      <c r="AE92" s="115"/>
    </row>
    <row r="93" spans="2:31" s="2" customFormat="1" x14ac:dyDescent="0.2">
      <c r="B93" s="26" t="s">
        <v>58</v>
      </c>
      <c r="C93" s="38" t="s">
        <v>307</v>
      </c>
      <c r="D93" s="38" t="s">
        <v>307</v>
      </c>
      <c r="E93" s="38" t="s">
        <v>307</v>
      </c>
      <c r="F93" s="38" t="s">
        <v>307</v>
      </c>
      <c r="G93" s="39" t="s">
        <v>307</v>
      </c>
      <c r="H93" s="39" t="s">
        <v>307</v>
      </c>
      <c r="I93" s="39" t="s">
        <v>307</v>
      </c>
      <c r="J93" s="39" t="s">
        <v>307</v>
      </c>
      <c r="K93" s="39" t="s">
        <v>307</v>
      </c>
      <c r="L93" s="40" t="s">
        <v>307</v>
      </c>
      <c r="M93" s="40" t="s">
        <v>307</v>
      </c>
      <c r="N93" s="40" t="s">
        <v>307</v>
      </c>
      <c r="O93" s="40" t="s">
        <v>307</v>
      </c>
      <c r="P93" s="40" t="s">
        <v>307</v>
      </c>
      <c r="Q93" s="39" t="s">
        <v>307</v>
      </c>
      <c r="R93" s="39">
        <v>4</v>
      </c>
      <c r="S93" s="39">
        <v>6</v>
      </c>
      <c r="T93" s="39">
        <v>2</v>
      </c>
      <c r="U93" s="41">
        <v>6</v>
      </c>
      <c r="V93" s="40" t="s">
        <v>307</v>
      </c>
      <c r="W93" s="40" t="s">
        <v>307</v>
      </c>
      <c r="X93" s="40" t="s">
        <v>307</v>
      </c>
      <c r="Y93" s="40" t="s">
        <v>307</v>
      </c>
      <c r="Z93" s="40" t="s">
        <v>307</v>
      </c>
      <c r="AA93" s="42" t="s">
        <v>307</v>
      </c>
      <c r="AB93" s="42" t="s">
        <v>307</v>
      </c>
      <c r="AC93" s="42" t="s">
        <v>307</v>
      </c>
      <c r="AD93" s="42" t="s">
        <v>307</v>
      </c>
      <c r="AE93" s="42" t="s">
        <v>307</v>
      </c>
    </row>
    <row r="94" spans="2:31" s="2" customFormat="1" ht="12.75" thickBot="1" x14ac:dyDescent="0.25">
      <c r="B94" s="58" t="s">
        <v>28</v>
      </c>
      <c r="C94" s="43" t="s">
        <v>307</v>
      </c>
      <c r="D94" s="43" t="s">
        <v>307</v>
      </c>
      <c r="E94" s="250" t="s">
        <v>307</v>
      </c>
      <c r="F94" s="250" t="s">
        <v>307</v>
      </c>
      <c r="G94" s="44" t="s">
        <v>307</v>
      </c>
      <c r="H94" s="44" t="s">
        <v>307</v>
      </c>
      <c r="I94" s="44" t="s">
        <v>307</v>
      </c>
      <c r="J94" s="44" t="s">
        <v>307</v>
      </c>
      <c r="K94" s="44" t="s">
        <v>307</v>
      </c>
      <c r="L94" s="45" t="s">
        <v>307</v>
      </c>
      <c r="M94" s="124"/>
      <c r="N94" s="124"/>
      <c r="O94" s="124"/>
      <c r="P94" s="124"/>
      <c r="Q94" s="44" t="s">
        <v>307</v>
      </c>
      <c r="R94" s="138">
        <f>(R93/R138)</f>
        <v>6.0606060606060608E-2</v>
      </c>
      <c r="S94" s="138">
        <f>(S93/S138)</f>
        <v>8.9552238805970144E-2</v>
      </c>
      <c r="T94" s="138">
        <f>(T93/T138)</f>
        <v>2.9850746268656716E-2</v>
      </c>
      <c r="U94" s="136">
        <f>(U93/U138)</f>
        <v>8.5714285714285715E-2</v>
      </c>
      <c r="V94" s="45" t="s">
        <v>307</v>
      </c>
      <c r="W94" s="124"/>
      <c r="X94" s="124"/>
      <c r="Y94" s="124"/>
      <c r="Z94" s="124"/>
      <c r="AA94" s="49" t="s">
        <v>307</v>
      </c>
      <c r="AB94" s="115"/>
      <c r="AC94" s="115"/>
      <c r="AD94" s="115"/>
      <c r="AE94" s="115"/>
    </row>
    <row r="95" spans="2:31" s="2" customFormat="1" x14ac:dyDescent="0.2">
      <c r="B95" s="26" t="s">
        <v>59</v>
      </c>
      <c r="C95" s="38" t="s">
        <v>307</v>
      </c>
      <c r="D95" s="38" t="s">
        <v>307</v>
      </c>
      <c r="E95" s="38" t="s">
        <v>307</v>
      </c>
      <c r="F95" s="38" t="s">
        <v>307</v>
      </c>
      <c r="G95" s="39" t="s">
        <v>307</v>
      </c>
      <c r="H95" s="39" t="s">
        <v>307</v>
      </c>
      <c r="I95" s="39" t="s">
        <v>307</v>
      </c>
      <c r="J95" s="39" t="s">
        <v>307</v>
      </c>
      <c r="K95" s="39" t="s">
        <v>307</v>
      </c>
      <c r="L95" s="40" t="s">
        <v>307</v>
      </c>
      <c r="M95" s="40" t="s">
        <v>307</v>
      </c>
      <c r="N95" s="40" t="s">
        <v>307</v>
      </c>
      <c r="O95" s="40" t="s">
        <v>307</v>
      </c>
      <c r="P95" s="40" t="s">
        <v>307</v>
      </c>
      <c r="Q95" s="39" t="s">
        <v>307</v>
      </c>
      <c r="R95" s="39">
        <v>5</v>
      </c>
      <c r="S95" s="39">
        <v>4</v>
      </c>
      <c r="T95" s="39">
        <v>7</v>
      </c>
      <c r="U95" s="41">
        <v>8</v>
      </c>
      <c r="V95" s="40" t="s">
        <v>307</v>
      </c>
      <c r="W95" s="40" t="s">
        <v>307</v>
      </c>
      <c r="X95" s="40" t="s">
        <v>307</v>
      </c>
      <c r="Y95" s="40" t="s">
        <v>307</v>
      </c>
      <c r="Z95" s="40" t="s">
        <v>307</v>
      </c>
      <c r="AA95" s="42" t="s">
        <v>307</v>
      </c>
      <c r="AB95" s="42" t="s">
        <v>307</v>
      </c>
      <c r="AC95" s="42" t="s">
        <v>307</v>
      </c>
      <c r="AD95" s="42" t="s">
        <v>307</v>
      </c>
      <c r="AE95" s="42" t="s">
        <v>307</v>
      </c>
    </row>
    <row r="96" spans="2:31" s="2" customFormat="1" ht="12.75" thickBot="1" x14ac:dyDescent="0.25">
      <c r="B96" s="58" t="s">
        <v>28</v>
      </c>
      <c r="C96" s="43" t="s">
        <v>307</v>
      </c>
      <c r="D96" s="43" t="s">
        <v>307</v>
      </c>
      <c r="E96" s="250" t="s">
        <v>307</v>
      </c>
      <c r="F96" s="250" t="s">
        <v>307</v>
      </c>
      <c r="G96" s="44" t="s">
        <v>307</v>
      </c>
      <c r="H96" s="44" t="s">
        <v>307</v>
      </c>
      <c r="I96" s="44" t="s">
        <v>307</v>
      </c>
      <c r="J96" s="44" t="s">
        <v>307</v>
      </c>
      <c r="K96" s="44" t="s">
        <v>307</v>
      </c>
      <c r="L96" s="45" t="s">
        <v>307</v>
      </c>
      <c r="M96" s="124"/>
      <c r="N96" s="124"/>
      <c r="O96" s="124"/>
      <c r="P96" s="124"/>
      <c r="Q96" s="44" t="s">
        <v>307</v>
      </c>
      <c r="R96" s="138">
        <f>(R95/R138)</f>
        <v>7.575757575757576E-2</v>
      </c>
      <c r="S96" s="138">
        <f>(S95/S138)</f>
        <v>5.9701492537313432E-2</v>
      </c>
      <c r="T96" s="138">
        <f>(T95/T138)</f>
        <v>0.1044776119402985</v>
      </c>
      <c r="U96" s="136">
        <f>(U95/U138)</f>
        <v>0.11428571428571428</v>
      </c>
      <c r="V96" s="45" t="s">
        <v>307</v>
      </c>
      <c r="W96" s="124"/>
      <c r="X96" s="124"/>
      <c r="Y96" s="124"/>
      <c r="Z96" s="124"/>
      <c r="AA96" s="49" t="s">
        <v>307</v>
      </c>
      <c r="AB96" s="115"/>
      <c r="AC96" s="115"/>
      <c r="AD96" s="115"/>
      <c r="AE96" s="115"/>
    </row>
    <row r="97" spans="2:31" s="2" customFormat="1" x14ac:dyDescent="0.2">
      <c r="B97" s="26" t="s">
        <v>60</v>
      </c>
      <c r="C97" s="38" t="s">
        <v>307</v>
      </c>
      <c r="D97" s="38" t="s">
        <v>307</v>
      </c>
      <c r="E97" s="38" t="s">
        <v>307</v>
      </c>
      <c r="F97" s="38" t="s">
        <v>307</v>
      </c>
      <c r="G97" s="39" t="s">
        <v>307</v>
      </c>
      <c r="H97" s="39" t="s">
        <v>307</v>
      </c>
      <c r="I97" s="39" t="s">
        <v>307</v>
      </c>
      <c r="J97" s="39" t="s">
        <v>307</v>
      </c>
      <c r="K97" s="39" t="s">
        <v>307</v>
      </c>
      <c r="L97" s="40" t="s">
        <v>307</v>
      </c>
      <c r="M97" s="40" t="s">
        <v>307</v>
      </c>
      <c r="N97" s="40" t="s">
        <v>307</v>
      </c>
      <c r="O97" s="40" t="s">
        <v>307</v>
      </c>
      <c r="P97" s="40" t="s">
        <v>307</v>
      </c>
      <c r="Q97" s="39" t="s">
        <v>307</v>
      </c>
      <c r="R97" s="39">
        <v>12</v>
      </c>
      <c r="S97" s="39">
        <v>8</v>
      </c>
      <c r="T97" s="39">
        <v>11</v>
      </c>
      <c r="U97" s="41">
        <v>12</v>
      </c>
      <c r="V97" s="40" t="s">
        <v>307</v>
      </c>
      <c r="W97" s="40" t="s">
        <v>307</v>
      </c>
      <c r="X97" s="40" t="s">
        <v>307</v>
      </c>
      <c r="Y97" s="40" t="s">
        <v>307</v>
      </c>
      <c r="Z97" s="40" t="s">
        <v>307</v>
      </c>
      <c r="AA97" s="42" t="s">
        <v>307</v>
      </c>
      <c r="AB97" s="42" t="s">
        <v>307</v>
      </c>
      <c r="AC97" s="42" t="s">
        <v>307</v>
      </c>
      <c r="AD97" s="42" t="s">
        <v>307</v>
      </c>
      <c r="AE97" s="42" t="s">
        <v>307</v>
      </c>
    </row>
    <row r="98" spans="2:31" s="2" customFormat="1" ht="12.75" thickBot="1" x14ac:dyDescent="0.25">
      <c r="B98" s="58" t="s">
        <v>28</v>
      </c>
      <c r="C98" s="43" t="s">
        <v>307</v>
      </c>
      <c r="D98" s="43" t="s">
        <v>307</v>
      </c>
      <c r="E98" s="250" t="s">
        <v>307</v>
      </c>
      <c r="F98" s="250" t="s">
        <v>307</v>
      </c>
      <c r="G98" s="44" t="s">
        <v>307</v>
      </c>
      <c r="H98" s="44" t="s">
        <v>307</v>
      </c>
      <c r="I98" s="44" t="s">
        <v>307</v>
      </c>
      <c r="J98" s="44" t="s">
        <v>307</v>
      </c>
      <c r="K98" s="44" t="s">
        <v>307</v>
      </c>
      <c r="L98" s="45" t="s">
        <v>307</v>
      </c>
      <c r="M98" s="124"/>
      <c r="N98" s="124"/>
      <c r="O98" s="124"/>
      <c r="P98" s="124"/>
      <c r="Q98" s="44" t="s">
        <v>307</v>
      </c>
      <c r="R98" s="138">
        <f>(R97/R138)</f>
        <v>0.18181818181818182</v>
      </c>
      <c r="S98" s="138">
        <f>(S97/S138)</f>
        <v>0.11940298507462686</v>
      </c>
      <c r="T98" s="138">
        <f>(T97/T138)</f>
        <v>0.16417910447761194</v>
      </c>
      <c r="U98" s="136">
        <f>(U97/U138)</f>
        <v>0.17142857142857143</v>
      </c>
      <c r="V98" s="45" t="s">
        <v>307</v>
      </c>
      <c r="W98" s="124"/>
      <c r="X98" s="124"/>
      <c r="Y98" s="124"/>
      <c r="Z98" s="124"/>
      <c r="AA98" s="46" t="s">
        <v>307</v>
      </c>
      <c r="AB98" s="115"/>
      <c r="AC98" s="115"/>
      <c r="AD98" s="115"/>
      <c r="AE98" s="115"/>
    </row>
    <row r="99" spans="2:31" s="2" customFormat="1" ht="24" x14ac:dyDescent="0.2">
      <c r="B99" s="26" t="s">
        <v>61</v>
      </c>
      <c r="C99" s="38" t="s">
        <v>307</v>
      </c>
      <c r="D99" s="38" t="s">
        <v>307</v>
      </c>
      <c r="E99" s="38" t="s">
        <v>307</v>
      </c>
      <c r="F99" s="38" t="s">
        <v>307</v>
      </c>
      <c r="G99" s="39" t="s">
        <v>307</v>
      </c>
      <c r="H99" s="39" t="s">
        <v>307</v>
      </c>
      <c r="I99" s="39" t="s">
        <v>307</v>
      </c>
      <c r="J99" s="39" t="s">
        <v>307</v>
      </c>
      <c r="K99" s="39" t="s">
        <v>307</v>
      </c>
      <c r="L99" s="40" t="s">
        <v>307</v>
      </c>
      <c r="M99" s="40" t="s">
        <v>307</v>
      </c>
      <c r="N99" s="40" t="s">
        <v>307</v>
      </c>
      <c r="O99" s="40" t="s">
        <v>307</v>
      </c>
      <c r="P99" s="40" t="s">
        <v>307</v>
      </c>
      <c r="Q99" s="39" t="s">
        <v>307</v>
      </c>
      <c r="R99" s="39">
        <v>17</v>
      </c>
      <c r="S99" s="39">
        <v>18</v>
      </c>
      <c r="T99" s="39">
        <v>12</v>
      </c>
      <c r="U99" s="41">
        <v>9</v>
      </c>
      <c r="V99" s="40" t="s">
        <v>307</v>
      </c>
      <c r="W99" s="40" t="s">
        <v>307</v>
      </c>
      <c r="X99" s="40" t="s">
        <v>307</v>
      </c>
      <c r="Y99" s="40" t="s">
        <v>307</v>
      </c>
      <c r="Z99" s="40" t="s">
        <v>307</v>
      </c>
      <c r="AA99" s="42" t="s">
        <v>307</v>
      </c>
      <c r="AB99" s="42" t="s">
        <v>307</v>
      </c>
      <c r="AC99" s="42" t="s">
        <v>307</v>
      </c>
      <c r="AD99" s="42" t="s">
        <v>307</v>
      </c>
      <c r="AE99" s="42" t="s">
        <v>307</v>
      </c>
    </row>
    <row r="100" spans="2:31" s="2" customFormat="1" ht="12.75" thickBot="1" x14ac:dyDescent="0.25">
      <c r="B100" s="58" t="s">
        <v>28</v>
      </c>
      <c r="C100" s="43" t="s">
        <v>307</v>
      </c>
      <c r="D100" s="43" t="s">
        <v>307</v>
      </c>
      <c r="E100" s="250" t="s">
        <v>307</v>
      </c>
      <c r="F100" s="250" t="s">
        <v>307</v>
      </c>
      <c r="G100" s="44" t="s">
        <v>307</v>
      </c>
      <c r="H100" s="44" t="s">
        <v>307</v>
      </c>
      <c r="I100" s="44" t="s">
        <v>307</v>
      </c>
      <c r="J100" s="44" t="s">
        <v>307</v>
      </c>
      <c r="K100" s="44" t="s">
        <v>307</v>
      </c>
      <c r="L100" s="45" t="s">
        <v>307</v>
      </c>
      <c r="M100" s="124"/>
      <c r="N100" s="124"/>
      <c r="O100" s="124"/>
      <c r="P100" s="124"/>
      <c r="Q100" s="44" t="s">
        <v>307</v>
      </c>
      <c r="R100" s="138">
        <f>(R99/R138)</f>
        <v>0.25757575757575757</v>
      </c>
      <c r="S100" s="138">
        <f>(S99/S138)</f>
        <v>0.26865671641791045</v>
      </c>
      <c r="T100" s="138">
        <f>(T99/T138)</f>
        <v>0.17910447761194029</v>
      </c>
      <c r="U100" s="136">
        <f>(U99/U138)</f>
        <v>0.12857142857142856</v>
      </c>
      <c r="V100" s="45" t="s">
        <v>307</v>
      </c>
      <c r="W100" s="124"/>
      <c r="X100" s="124"/>
      <c r="Y100" s="124"/>
      <c r="Z100" s="124"/>
      <c r="AA100" s="49" t="s">
        <v>307</v>
      </c>
      <c r="AB100" s="115"/>
      <c r="AC100" s="115"/>
      <c r="AD100" s="115"/>
      <c r="AE100" s="115"/>
    </row>
    <row r="101" spans="2:31" s="2" customFormat="1" ht="24" x14ac:dyDescent="0.2">
      <c r="B101" s="25" t="s">
        <v>62</v>
      </c>
      <c r="C101" s="38" t="s">
        <v>307</v>
      </c>
      <c r="D101" s="38" t="s">
        <v>307</v>
      </c>
      <c r="E101" s="248" t="s">
        <v>307</v>
      </c>
      <c r="F101" s="248" t="s">
        <v>307</v>
      </c>
      <c r="G101" s="52" t="s">
        <v>307</v>
      </c>
      <c r="H101" s="52" t="s">
        <v>307</v>
      </c>
      <c r="I101" s="52" t="s">
        <v>307</v>
      </c>
      <c r="J101" s="52" t="s">
        <v>307</v>
      </c>
      <c r="K101" s="52" t="s">
        <v>307</v>
      </c>
      <c r="L101" s="40" t="s">
        <v>307</v>
      </c>
      <c r="M101" s="40" t="s">
        <v>307</v>
      </c>
      <c r="N101" s="40" t="s">
        <v>307</v>
      </c>
      <c r="O101" s="40" t="s">
        <v>307</v>
      </c>
      <c r="P101" s="40" t="s">
        <v>307</v>
      </c>
      <c r="Q101" s="52" t="s">
        <v>307</v>
      </c>
      <c r="R101" s="52">
        <v>12</v>
      </c>
      <c r="S101" s="52">
        <v>13</v>
      </c>
      <c r="T101" s="52">
        <v>18</v>
      </c>
      <c r="U101" s="54">
        <v>17</v>
      </c>
      <c r="V101" s="40" t="s">
        <v>307</v>
      </c>
      <c r="W101" s="40" t="s">
        <v>307</v>
      </c>
      <c r="X101" s="40" t="s">
        <v>307</v>
      </c>
      <c r="Y101" s="40" t="s">
        <v>307</v>
      </c>
      <c r="Z101" s="40" t="s">
        <v>307</v>
      </c>
      <c r="AA101" s="42" t="s">
        <v>307</v>
      </c>
      <c r="AB101" s="42" t="s">
        <v>307</v>
      </c>
      <c r="AC101" s="42" t="s">
        <v>307</v>
      </c>
      <c r="AD101" s="42" t="s">
        <v>307</v>
      </c>
      <c r="AE101" s="42" t="s">
        <v>307</v>
      </c>
    </row>
    <row r="102" spans="2:31" s="2" customFormat="1" ht="12.75" thickBot="1" x14ac:dyDescent="0.25">
      <c r="B102" s="58" t="s">
        <v>28</v>
      </c>
      <c r="C102" s="43" t="s">
        <v>307</v>
      </c>
      <c r="D102" s="43" t="s">
        <v>307</v>
      </c>
      <c r="E102" s="250" t="s">
        <v>307</v>
      </c>
      <c r="F102" s="250" t="s">
        <v>307</v>
      </c>
      <c r="G102" s="44" t="s">
        <v>307</v>
      </c>
      <c r="H102" s="44" t="s">
        <v>307</v>
      </c>
      <c r="I102" s="44" t="s">
        <v>307</v>
      </c>
      <c r="J102" s="44" t="s">
        <v>307</v>
      </c>
      <c r="K102" s="44" t="s">
        <v>307</v>
      </c>
      <c r="L102" s="45" t="s">
        <v>307</v>
      </c>
      <c r="M102" s="124"/>
      <c r="N102" s="124"/>
      <c r="O102" s="124"/>
      <c r="P102" s="124"/>
      <c r="Q102" s="44" t="s">
        <v>307</v>
      </c>
      <c r="R102" s="138">
        <f>(R101/R138)</f>
        <v>0.18181818181818182</v>
      </c>
      <c r="S102" s="138">
        <f>(S101/S138)</f>
        <v>0.19402985074626866</v>
      </c>
      <c r="T102" s="138">
        <f>(T101/T138)</f>
        <v>0.26865671641791045</v>
      </c>
      <c r="U102" s="136">
        <f>(U101/U138)</f>
        <v>0.24285714285714285</v>
      </c>
      <c r="V102" s="45" t="s">
        <v>307</v>
      </c>
      <c r="W102" s="124"/>
      <c r="X102" s="124"/>
      <c r="Y102" s="124"/>
      <c r="Z102" s="124"/>
      <c r="AA102" s="49" t="s">
        <v>307</v>
      </c>
      <c r="AB102" s="115"/>
      <c r="AC102" s="115"/>
      <c r="AD102" s="115"/>
      <c r="AE102" s="115"/>
    </row>
    <row r="103" spans="2:31" s="2" customFormat="1" x14ac:dyDescent="0.2">
      <c r="B103" s="26" t="s">
        <v>63</v>
      </c>
      <c r="C103" s="38" t="s">
        <v>307</v>
      </c>
      <c r="D103" s="38" t="s">
        <v>307</v>
      </c>
      <c r="E103" s="38" t="s">
        <v>307</v>
      </c>
      <c r="F103" s="38" t="s">
        <v>307</v>
      </c>
      <c r="G103" s="39" t="s">
        <v>307</v>
      </c>
      <c r="H103" s="39" t="s">
        <v>307</v>
      </c>
      <c r="I103" s="39" t="s">
        <v>307</v>
      </c>
      <c r="J103" s="39" t="s">
        <v>307</v>
      </c>
      <c r="K103" s="39" t="s">
        <v>307</v>
      </c>
      <c r="L103" s="40" t="s">
        <v>307</v>
      </c>
      <c r="M103" s="40" t="s">
        <v>307</v>
      </c>
      <c r="N103" s="40" t="s">
        <v>307</v>
      </c>
      <c r="O103" s="40" t="s">
        <v>307</v>
      </c>
      <c r="P103" s="40" t="s">
        <v>307</v>
      </c>
      <c r="Q103" s="39" t="s">
        <v>307</v>
      </c>
      <c r="R103" s="39">
        <v>13</v>
      </c>
      <c r="S103" s="39">
        <v>9</v>
      </c>
      <c r="T103" s="39">
        <v>8</v>
      </c>
      <c r="U103" s="41">
        <v>9</v>
      </c>
      <c r="V103" s="40" t="s">
        <v>307</v>
      </c>
      <c r="W103" s="40" t="s">
        <v>307</v>
      </c>
      <c r="X103" s="40" t="s">
        <v>307</v>
      </c>
      <c r="Y103" s="40" t="s">
        <v>307</v>
      </c>
      <c r="Z103" s="40" t="s">
        <v>307</v>
      </c>
      <c r="AA103" s="42" t="s">
        <v>307</v>
      </c>
      <c r="AB103" s="42" t="s">
        <v>307</v>
      </c>
      <c r="AC103" s="42" t="s">
        <v>307</v>
      </c>
      <c r="AD103" s="42" t="s">
        <v>307</v>
      </c>
      <c r="AE103" s="42" t="s">
        <v>307</v>
      </c>
    </row>
    <row r="104" spans="2:31" s="2" customFormat="1" ht="12.75" thickBot="1" x14ac:dyDescent="0.25">
      <c r="B104" s="58" t="s">
        <v>28</v>
      </c>
      <c r="C104" s="43" t="s">
        <v>307</v>
      </c>
      <c r="D104" s="43" t="s">
        <v>307</v>
      </c>
      <c r="E104" s="250" t="s">
        <v>307</v>
      </c>
      <c r="F104" s="250" t="s">
        <v>307</v>
      </c>
      <c r="G104" s="44" t="s">
        <v>307</v>
      </c>
      <c r="H104" s="44" t="s">
        <v>307</v>
      </c>
      <c r="I104" s="44" t="s">
        <v>307</v>
      </c>
      <c r="J104" s="44" t="s">
        <v>307</v>
      </c>
      <c r="K104" s="44" t="s">
        <v>307</v>
      </c>
      <c r="L104" s="45" t="s">
        <v>307</v>
      </c>
      <c r="M104" s="124"/>
      <c r="N104" s="124"/>
      <c r="O104" s="124"/>
      <c r="P104" s="124"/>
      <c r="Q104" s="44" t="s">
        <v>307</v>
      </c>
      <c r="R104" s="138">
        <f>(R103/R138)</f>
        <v>0.19696969696969696</v>
      </c>
      <c r="S104" s="138">
        <f>(S103/S138)</f>
        <v>0.13432835820895522</v>
      </c>
      <c r="T104" s="138">
        <f>(T103/T138)</f>
        <v>0.11940298507462686</v>
      </c>
      <c r="U104" s="136">
        <f>(U103/U138)</f>
        <v>0.12857142857142856</v>
      </c>
      <c r="V104" s="45" t="s">
        <v>307</v>
      </c>
      <c r="W104" s="124"/>
      <c r="X104" s="124"/>
      <c r="Y104" s="124"/>
      <c r="Z104" s="124"/>
      <c r="AA104" s="49" t="s">
        <v>307</v>
      </c>
      <c r="AB104" s="115"/>
      <c r="AC104" s="115"/>
      <c r="AD104" s="115"/>
      <c r="AE104" s="115"/>
    </row>
    <row r="105" spans="2:31" s="2" customFormat="1" x14ac:dyDescent="0.2">
      <c r="B105" s="26" t="s">
        <v>64</v>
      </c>
      <c r="C105" s="38" t="s">
        <v>307</v>
      </c>
      <c r="D105" s="38" t="s">
        <v>307</v>
      </c>
      <c r="E105" s="38" t="s">
        <v>307</v>
      </c>
      <c r="F105" s="38" t="s">
        <v>307</v>
      </c>
      <c r="G105" s="39" t="s">
        <v>307</v>
      </c>
      <c r="H105" s="39" t="s">
        <v>307</v>
      </c>
      <c r="I105" s="39" t="s">
        <v>307</v>
      </c>
      <c r="J105" s="39" t="s">
        <v>307</v>
      </c>
      <c r="K105" s="39" t="s">
        <v>307</v>
      </c>
      <c r="L105" s="40" t="s">
        <v>307</v>
      </c>
      <c r="M105" s="40" t="s">
        <v>307</v>
      </c>
      <c r="N105" s="40" t="s">
        <v>307</v>
      </c>
      <c r="O105" s="40" t="s">
        <v>307</v>
      </c>
      <c r="P105" s="40" t="s">
        <v>307</v>
      </c>
      <c r="Q105" s="39" t="s">
        <v>307</v>
      </c>
      <c r="R105" s="39">
        <v>0</v>
      </c>
      <c r="S105" s="39">
        <v>8</v>
      </c>
      <c r="T105" s="39">
        <v>6</v>
      </c>
      <c r="U105" s="41">
        <v>12</v>
      </c>
      <c r="V105" s="40" t="s">
        <v>307</v>
      </c>
      <c r="W105" s="40" t="s">
        <v>307</v>
      </c>
      <c r="X105" s="40" t="s">
        <v>307</v>
      </c>
      <c r="Y105" s="40" t="s">
        <v>307</v>
      </c>
      <c r="Z105" s="40" t="s">
        <v>307</v>
      </c>
      <c r="AA105" s="42" t="s">
        <v>307</v>
      </c>
      <c r="AB105" s="42" t="s">
        <v>307</v>
      </c>
      <c r="AC105" s="42" t="s">
        <v>307</v>
      </c>
      <c r="AD105" s="42" t="s">
        <v>307</v>
      </c>
      <c r="AE105" s="42" t="s">
        <v>307</v>
      </c>
    </row>
    <row r="106" spans="2:31" s="2" customFormat="1" ht="12.75" thickBot="1" x14ac:dyDescent="0.25">
      <c r="B106" s="58" t="s">
        <v>28</v>
      </c>
      <c r="C106" s="43" t="s">
        <v>307</v>
      </c>
      <c r="D106" s="43" t="s">
        <v>307</v>
      </c>
      <c r="E106" s="250" t="s">
        <v>307</v>
      </c>
      <c r="F106" s="250" t="s">
        <v>307</v>
      </c>
      <c r="G106" s="44" t="s">
        <v>307</v>
      </c>
      <c r="H106" s="44" t="s">
        <v>307</v>
      </c>
      <c r="I106" s="44" t="s">
        <v>307</v>
      </c>
      <c r="J106" s="44" t="s">
        <v>307</v>
      </c>
      <c r="K106" s="44" t="s">
        <v>307</v>
      </c>
      <c r="L106" s="45" t="s">
        <v>307</v>
      </c>
      <c r="M106" s="124"/>
      <c r="N106" s="124"/>
      <c r="O106" s="124"/>
      <c r="P106" s="124"/>
      <c r="Q106" s="44" t="s">
        <v>307</v>
      </c>
      <c r="R106" s="138">
        <f>(R105/R138)</f>
        <v>0</v>
      </c>
      <c r="S106" s="138">
        <f>(S105/S138)</f>
        <v>0.11940298507462686</v>
      </c>
      <c r="T106" s="138">
        <f>(T105/T138)</f>
        <v>8.9552238805970144E-2</v>
      </c>
      <c r="U106" s="136">
        <f>(U105/U138)</f>
        <v>0.17142857142857143</v>
      </c>
      <c r="V106" s="45" t="s">
        <v>307</v>
      </c>
      <c r="W106" s="124"/>
      <c r="X106" s="124"/>
      <c r="Y106" s="124"/>
      <c r="Z106" s="124"/>
      <c r="AA106" s="49" t="s">
        <v>307</v>
      </c>
      <c r="AB106" s="115"/>
      <c r="AC106" s="115"/>
      <c r="AD106" s="115"/>
      <c r="AE106" s="115"/>
    </row>
    <row r="107" spans="2:31" s="2" customFormat="1" ht="24" x14ac:dyDescent="0.2">
      <c r="B107" s="26" t="s">
        <v>65</v>
      </c>
      <c r="C107" s="38" t="s">
        <v>307</v>
      </c>
      <c r="D107" s="38" t="s">
        <v>307</v>
      </c>
      <c r="E107" s="38" t="s">
        <v>307</v>
      </c>
      <c r="F107" s="38" t="s">
        <v>307</v>
      </c>
      <c r="G107" s="39" t="s">
        <v>307</v>
      </c>
      <c r="H107" s="39" t="s">
        <v>307</v>
      </c>
      <c r="I107" s="39" t="s">
        <v>307</v>
      </c>
      <c r="J107" s="39" t="s">
        <v>307</v>
      </c>
      <c r="K107" s="39" t="s">
        <v>307</v>
      </c>
      <c r="L107" s="40" t="s">
        <v>307</v>
      </c>
      <c r="M107" s="40" t="s">
        <v>307</v>
      </c>
      <c r="N107" s="40" t="s">
        <v>307</v>
      </c>
      <c r="O107" s="40" t="s">
        <v>307</v>
      </c>
      <c r="P107" s="40" t="s">
        <v>307</v>
      </c>
      <c r="Q107" s="39" t="s">
        <v>307</v>
      </c>
      <c r="R107" s="39">
        <v>23</v>
      </c>
      <c r="S107" s="39">
        <v>24</v>
      </c>
      <c r="T107" s="39">
        <v>21</v>
      </c>
      <c r="U107" s="41">
        <v>15</v>
      </c>
      <c r="V107" s="40" t="s">
        <v>307</v>
      </c>
      <c r="W107" s="40" t="s">
        <v>307</v>
      </c>
      <c r="X107" s="40" t="s">
        <v>307</v>
      </c>
      <c r="Y107" s="40" t="s">
        <v>307</v>
      </c>
      <c r="Z107" s="40" t="s">
        <v>307</v>
      </c>
      <c r="AA107" s="42" t="s">
        <v>307</v>
      </c>
      <c r="AB107" s="42" t="s">
        <v>307</v>
      </c>
      <c r="AC107" s="42" t="s">
        <v>307</v>
      </c>
      <c r="AD107" s="42" t="s">
        <v>307</v>
      </c>
      <c r="AE107" s="42" t="s">
        <v>307</v>
      </c>
    </row>
    <row r="108" spans="2:31" s="2" customFormat="1" ht="12.75" thickBot="1" x14ac:dyDescent="0.25">
      <c r="B108" s="58" t="s">
        <v>28</v>
      </c>
      <c r="C108" s="43" t="s">
        <v>307</v>
      </c>
      <c r="D108" s="43" t="s">
        <v>307</v>
      </c>
      <c r="E108" s="250" t="s">
        <v>307</v>
      </c>
      <c r="F108" s="250" t="s">
        <v>307</v>
      </c>
      <c r="G108" s="44" t="s">
        <v>307</v>
      </c>
      <c r="H108" s="44" t="s">
        <v>307</v>
      </c>
      <c r="I108" s="44" t="s">
        <v>307</v>
      </c>
      <c r="J108" s="44" t="s">
        <v>307</v>
      </c>
      <c r="K108" s="44" t="s">
        <v>307</v>
      </c>
      <c r="L108" s="45" t="s">
        <v>307</v>
      </c>
      <c r="M108" s="124"/>
      <c r="N108" s="124"/>
      <c r="O108" s="124"/>
      <c r="P108" s="124"/>
      <c r="Q108" s="44" t="s">
        <v>307</v>
      </c>
      <c r="R108" s="138">
        <f>(R107/R138)</f>
        <v>0.34848484848484851</v>
      </c>
      <c r="S108" s="138">
        <f>(S107/S138)</f>
        <v>0.35820895522388058</v>
      </c>
      <c r="T108" s="138">
        <f>(T107/T138)</f>
        <v>0.31343283582089554</v>
      </c>
      <c r="U108" s="136">
        <f>(U107/U138)</f>
        <v>0.21428571428571427</v>
      </c>
      <c r="V108" s="45" t="s">
        <v>307</v>
      </c>
      <c r="W108" s="124"/>
      <c r="X108" s="124"/>
      <c r="Y108" s="124"/>
      <c r="Z108" s="124"/>
      <c r="AA108" s="49" t="s">
        <v>307</v>
      </c>
      <c r="AB108" s="115"/>
      <c r="AC108" s="115"/>
      <c r="AD108" s="115"/>
      <c r="AE108" s="115"/>
    </row>
    <row r="109" spans="2:31" s="2" customFormat="1" ht="24" x14ac:dyDescent="0.2">
      <c r="B109" s="26" t="s">
        <v>66</v>
      </c>
      <c r="C109" s="38" t="s">
        <v>307</v>
      </c>
      <c r="D109" s="38" t="s">
        <v>307</v>
      </c>
      <c r="E109" s="38" t="s">
        <v>307</v>
      </c>
      <c r="F109" s="38" t="s">
        <v>307</v>
      </c>
      <c r="G109" s="39" t="s">
        <v>307</v>
      </c>
      <c r="H109" s="39" t="s">
        <v>307</v>
      </c>
      <c r="I109" s="39" t="s">
        <v>307</v>
      </c>
      <c r="J109" s="39" t="s">
        <v>307</v>
      </c>
      <c r="K109" s="39" t="s">
        <v>307</v>
      </c>
      <c r="L109" s="40" t="s">
        <v>307</v>
      </c>
      <c r="M109" s="40" t="s">
        <v>307</v>
      </c>
      <c r="N109" s="40" t="s">
        <v>307</v>
      </c>
      <c r="O109" s="40" t="s">
        <v>307</v>
      </c>
      <c r="P109" s="40" t="s">
        <v>307</v>
      </c>
      <c r="Q109" s="39" t="s">
        <v>307</v>
      </c>
      <c r="R109" s="39">
        <v>19</v>
      </c>
      <c r="S109" s="39">
        <v>16</v>
      </c>
      <c r="T109" s="39">
        <v>9</v>
      </c>
      <c r="U109" s="41">
        <v>12</v>
      </c>
      <c r="V109" s="40" t="s">
        <v>307</v>
      </c>
      <c r="W109" s="40" t="s">
        <v>307</v>
      </c>
      <c r="X109" s="40" t="s">
        <v>307</v>
      </c>
      <c r="Y109" s="40" t="s">
        <v>307</v>
      </c>
      <c r="Z109" s="40" t="s">
        <v>307</v>
      </c>
      <c r="AA109" s="42" t="s">
        <v>307</v>
      </c>
      <c r="AB109" s="42" t="s">
        <v>307</v>
      </c>
      <c r="AC109" s="42" t="s">
        <v>307</v>
      </c>
      <c r="AD109" s="42" t="s">
        <v>307</v>
      </c>
      <c r="AE109" s="42" t="s">
        <v>307</v>
      </c>
    </row>
    <row r="110" spans="2:31" s="2" customFormat="1" ht="12.75" thickBot="1" x14ac:dyDescent="0.25">
      <c r="B110" s="58" t="s">
        <v>28</v>
      </c>
      <c r="C110" s="43" t="s">
        <v>307</v>
      </c>
      <c r="D110" s="43" t="s">
        <v>307</v>
      </c>
      <c r="E110" s="250" t="s">
        <v>307</v>
      </c>
      <c r="F110" s="250" t="s">
        <v>307</v>
      </c>
      <c r="G110" s="44" t="s">
        <v>307</v>
      </c>
      <c r="H110" s="44" t="s">
        <v>307</v>
      </c>
      <c r="I110" s="44" t="s">
        <v>307</v>
      </c>
      <c r="J110" s="44" t="s">
        <v>307</v>
      </c>
      <c r="K110" s="44" t="s">
        <v>307</v>
      </c>
      <c r="L110" s="45" t="s">
        <v>307</v>
      </c>
      <c r="M110" s="124"/>
      <c r="N110" s="124"/>
      <c r="O110" s="124"/>
      <c r="P110" s="124"/>
      <c r="Q110" s="44" t="s">
        <v>307</v>
      </c>
      <c r="R110" s="138">
        <f>(R109/R138)</f>
        <v>0.2878787878787879</v>
      </c>
      <c r="S110" s="138">
        <f>(S109/S138)</f>
        <v>0.23880597014925373</v>
      </c>
      <c r="T110" s="138">
        <f>(T109/T138)</f>
        <v>0.13432835820895522</v>
      </c>
      <c r="U110" s="136">
        <f>(U109/U138)</f>
        <v>0.17142857142857143</v>
      </c>
      <c r="V110" s="45" t="s">
        <v>307</v>
      </c>
      <c r="W110" s="124"/>
      <c r="X110" s="124"/>
      <c r="Y110" s="124"/>
      <c r="Z110" s="124"/>
      <c r="AA110" s="49" t="s">
        <v>307</v>
      </c>
      <c r="AB110" s="115"/>
      <c r="AC110" s="115"/>
      <c r="AD110" s="115"/>
      <c r="AE110" s="115"/>
    </row>
    <row r="111" spans="2:31" s="2" customFormat="1" ht="24" x14ac:dyDescent="0.2">
      <c r="B111" s="26" t="s">
        <v>67</v>
      </c>
      <c r="C111" s="38" t="s">
        <v>307</v>
      </c>
      <c r="D111" s="38" t="s">
        <v>307</v>
      </c>
      <c r="E111" s="38" t="s">
        <v>307</v>
      </c>
      <c r="F111" s="38" t="s">
        <v>307</v>
      </c>
      <c r="G111" s="39" t="s">
        <v>307</v>
      </c>
      <c r="H111" s="39" t="s">
        <v>307</v>
      </c>
      <c r="I111" s="39" t="s">
        <v>307</v>
      </c>
      <c r="J111" s="39" t="s">
        <v>307</v>
      </c>
      <c r="K111" s="39" t="s">
        <v>307</v>
      </c>
      <c r="L111" s="40" t="s">
        <v>307</v>
      </c>
      <c r="M111" s="40" t="s">
        <v>307</v>
      </c>
      <c r="N111" s="40" t="s">
        <v>307</v>
      </c>
      <c r="O111" s="40" t="s">
        <v>307</v>
      </c>
      <c r="P111" s="40" t="s">
        <v>307</v>
      </c>
      <c r="Q111" s="39" t="s">
        <v>307</v>
      </c>
      <c r="R111" s="39">
        <v>2</v>
      </c>
      <c r="S111" s="39">
        <v>4</v>
      </c>
      <c r="T111" s="39">
        <v>2</v>
      </c>
      <c r="U111" s="41">
        <v>8</v>
      </c>
      <c r="V111" s="40" t="s">
        <v>307</v>
      </c>
      <c r="W111" s="40" t="s">
        <v>307</v>
      </c>
      <c r="X111" s="40" t="s">
        <v>307</v>
      </c>
      <c r="Y111" s="40" t="s">
        <v>307</v>
      </c>
      <c r="Z111" s="40" t="s">
        <v>307</v>
      </c>
      <c r="AA111" s="42" t="s">
        <v>307</v>
      </c>
      <c r="AB111" s="42" t="s">
        <v>307</v>
      </c>
      <c r="AC111" s="42" t="s">
        <v>307</v>
      </c>
      <c r="AD111" s="42" t="s">
        <v>307</v>
      </c>
      <c r="AE111" s="42" t="s">
        <v>307</v>
      </c>
    </row>
    <row r="112" spans="2:31" s="2" customFormat="1" ht="12.75" thickBot="1" x14ac:dyDescent="0.25">
      <c r="B112" s="58" t="s">
        <v>28</v>
      </c>
      <c r="C112" s="43" t="s">
        <v>307</v>
      </c>
      <c r="D112" s="43" t="s">
        <v>307</v>
      </c>
      <c r="E112" s="250" t="s">
        <v>307</v>
      </c>
      <c r="F112" s="250" t="s">
        <v>307</v>
      </c>
      <c r="G112" s="44" t="s">
        <v>307</v>
      </c>
      <c r="H112" s="44" t="s">
        <v>307</v>
      </c>
      <c r="I112" s="44" t="s">
        <v>307</v>
      </c>
      <c r="J112" s="44" t="s">
        <v>307</v>
      </c>
      <c r="K112" s="44" t="s">
        <v>307</v>
      </c>
      <c r="L112" s="45" t="s">
        <v>307</v>
      </c>
      <c r="M112" s="124"/>
      <c r="N112" s="124"/>
      <c r="O112" s="124"/>
      <c r="P112" s="124"/>
      <c r="Q112" s="44" t="s">
        <v>307</v>
      </c>
      <c r="R112" s="138">
        <f>(R111/R138)</f>
        <v>3.0303030303030304E-2</v>
      </c>
      <c r="S112" s="138">
        <f>(S111/S138)</f>
        <v>5.9701492537313432E-2</v>
      </c>
      <c r="T112" s="138">
        <f>(T111/T138)</f>
        <v>2.9850746268656716E-2</v>
      </c>
      <c r="U112" s="136">
        <f>(U111/U138)</f>
        <v>0.11428571428571428</v>
      </c>
      <c r="V112" s="45" t="s">
        <v>307</v>
      </c>
      <c r="W112" s="124"/>
      <c r="X112" s="124"/>
      <c r="Y112" s="124"/>
      <c r="Z112" s="124"/>
      <c r="AA112" s="49" t="s">
        <v>307</v>
      </c>
      <c r="AB112" s="115"/>
      <c r="AC112" s="115"/>
      <c r="AD112" s="115"/>
      <c r="AE112" s="115"/>
    </row>
    <row r="113" spans="2:31" s="2" customFormat="1" x14ac:dyDescent="0.2">
      <c r="B113" s="26" t="s">
        <v>68</v>
      </c>
      <c r="C113" s="38" t="s">
        <v>307</v>
      </c>
      <c r="D113" s="38" t="s">
        <v>307</v>
      </c>
      <c r="E113" s="38" t="s">
        <v>307</v>
      </c>
      <c r="F113" s="38" t="s">
        <v>307</v>
      </c>
      <c r="G113" s="39" t="s">
        <v>307</v>
      </c>
      <c r="H113" s="39" t="s">
        <v>307</v>
      </c>
      <c r="I113" s="39" t="s">
        <v>307</v>
      </c>
      <c r="J113" s="39" t="s">
        <v>307</v>
      </c>
      <c r="K113" s="39" t="s">
        <v>307</v>
      </c>
      <c r="L113" s="40" t="s">
        <v>307</v>
      </c>
      <c r="M113" s="40" t="s">
        <v>307</v>
      </c>
      <c r="N113" s="40" t="s">
        <v>307</v>
      </c>
      <c r="O113" s="40" t="s">
        <v>307</v>
      </c>
      <c r="P113" s="40" t="s">
        <v>307</v>
      </c>
      <c r="Q113" s="39" t="s">
        <v>307</v>
      </c>
      <c r="R113" s="39">
        <v>14</v>
      </c>
      <c r="S113" s="39">
        <v>11</v>
      </c>
      <c r="T113" s="39">
        <v>12</v>
      </c>
      <c r="U113" s="41">
        <v>6</v>
      </c>
      <c r="V113" s="40" t="s">
        <v>307</v>
      </c>
      <c r="W113" s="40" t="s">
        <v>307</v>
      </c>
      <c r="X113" s="40" t="s">
        <v>307</v>
      </c>
      <c r="Y113" s="40" t="s">
        <v>307</v>
      </c>
      <c r="Z113" s="40" t="s">
        <v>307</v>
      </c>
      <c r="AA113" s="42" t="s">
        <v>307</v>
      </c>
      <c r="AB113" s="42" t="s">
        <v>307</v>
      </c>
      <c r="AC113" s="42" t="s">
        <v>307</v>
      </c>
      <c r="AD113" s="42" t="s">
        <v>307</v>
      </c>
      <c r="AE113" s="42" t="s">
        <v>307</v>
      </c>
    </row>
    <row r="114" spans="2:31" s="2" customFormat="1" ht="12.75" thickBot="1" x14ac:dyDescent="0.25">
      <c r="B114" s="58" t="s">
        <v>28</v>
      </c>
      <c r="C114" s="43" t="s">
        <v>307</v>
      </c>
      <c r="D114" s="43" t="s">
        <v>307</v>
      </c>
      <c r="E114" s="250" t="s">
        <v>307</v>
      </c>
      <c r="F114" s="250" t="s">
        <v>307</v>
      </c>
      <c r="G114" s="44" t="s">
        <v>307</v>
      </c>
      <c r="H114" s="44" t="s">
        <v>307</v>
      </c>
      <c r="I114" s="44" t="s">
        <v>307</v>
      </c>
      <c r="J114" s="44" t="s">
        <v>307</v>
      </c>
      <c r="K114" s="44" t="s">
        <v>307</v>
      </c>
      <c r="L114" s="45" t="s">
        <v>307</v>
      </c>
      <c r="M114" s="124"/>
      <c r="N114" s="124"/>
      <c r="O114" s="124"/>
      <c r="P114" s="124"/>
      <c r="Q114" s="44" t="s">
        <v>307</v>
      </c>
      <c r="R114" s="138">
        <f>(R113/R138)</f>
        <v>0.21212121212121213</v>
      </c>
      <c r="S114" s="138">
        <f>(S113/S138)</f>
        <v>0.16417910447761194</v>
      </c>
      <c r="T114" s="138">
        <f>(T113/T138)</f>
        <v>0.17910447761194029</v>
      </c>
      <c r="U114" s="136">
        <f>(U113/U138)</f>
        <v>8.5714285714285715E-2</v>
      </c>
      <c r="V114" s="45" t="s">
        <v>307</v>
      </c>
      <c r="W114" s="124"/>
      <c r="X114" s="124"/>
      <c r="Y114" s="124"/>
      <c r="Z114" s="124"/>
      <c r="AA114" s="49" t="s">
        <v>307</v>
      </c>
      <c r="AB114" s="115"/>
      <c r="AC114" s="115"/>
      <c r="AD114" s="115"/>
      <c r="AE114" s="115"/>
    </row>
    <row r="115" spans="2:31" s="2" customFormat="1" ht="24" x14ac:dyDescent="0.2">
      <c r="B115" s="26" t="s">
        <v>69</v>
      </c>
      <c r="C115" s="38" t="s">
        <v>307</v>
      </c>
      <c r="D115" s="38" t="s">
        <v>307</v>
      </c>
      <c r="E115" s="38" t="s">
        <v>307</v>
      </c>
      <c r="F115" s="38" t="s">
        <v>307</v>
      </c>
      <c r="G115" s="39" t="s">
        <v>307</v>
      </c>
      <c r="H115" s="39" t="s">
        <v>307</v>
      </c>
      <c r="I115" s="39" t="s">
        <v>307</v>
      </c>
      <c r="J115" s="39" t="s">
        <v>307</v>
      </c>
      <c r="K115" s="39" t="s">
        <v>307</v>
      </c>
      <c r="L115" s="40" t="s">
        <v>307</v>
      </c>
      <c r="M115" s="40" t="s">
        <v>307</v>
      </c>
      <c r="N115" s="40" t="s">
        <v>307</v>
      </c>
      <c r="O115" s="40" t="s">
        <v>307</v>
      </c>
      <c r="P115" s="40" t="s">
        <v>307</v>
      </c>
      <c r="Q115" s="39" t="s">
        <v>307</v>
      </c>
      <c r="R115" s="39">
        <v>1</v>
      </c>
      <c r="S115" s="39">
        <v>0</v>
      </c>
      <c r="T115" s="39">
        <v>2</v>
      </c>
      <c r="U115" s="41">
        <v>1</v>
      </c>
      <c r="V115" s="40" t="s">
        <v>307</v>
      </c>
      <c r="W115" s="40" t="s">
        <v>307</v>
      </c>
      <c r="X115" s="40" t="s">
        <v>307</v>
      </c>
      <c r="Y115" s="40" t="s">
        <v>307</v>
      </c>
      <c r="Z115" s="40" t="s">
        <v>307</v>
      </c>
      <c r="AA115" s="42" t="s">
        <v>307</v>
      </c>
      <c r="AB115" s="42" t="s">
        <v>307</v>
      </c>
      <c r="AC115" s="42" t="s">
        <v>307</v>
      </c>
      <c r="AD115" s="42" t="s">
        <v>307</v>
      </c>
      <c r="AE115" s="42" t="s">
        <v>307</v>
      </c>
    </row>
    <row r="116" spans="2:31" s="2" customFormat="1" ht="12.75" thickBot="1" x14ac:dyDescent="0.25">
      <c r="B116" s="58" t="s">
        <v>28</v>
      </c>
      <c r="C116" s="43" t="s">
        <v>307</v>
      </c>
      <c r="D116" s="43" t="s">
        <v>307</v>
      </c>
      <c r="E116" s="250" t="s">
        <v>307</v>
      </c>
      <c r="F116" s="250"/>
      <c r="G116" s="44"/>
      <c r="H116" s="44"/>
      <c r="I116" s="44"/>
      <c r="J116" s="44"/>
      <c r="K116" s="44"/>
      <c r="L116" s="45" t="s">
        <v>307</v>
      </c>
      <c r="M116" s="124"/>
      <c r="N116" s="124"/>
      <c r="O116" s="124"/>
      <c r="P116" s="124"/>
      <c r="Q116" s="44"/>
      <c r="R116" s="138">
        <f>(R115/R138)</f>
        <v>1.5151515151515152E-2</v>
      </c>
      <c r="S116" s="138">
        <f>(S115/S138)</f>
        <v>0</v>
      </c>
      <c r="T116" s="138">
        <f>(T115/T138)</f>
        <v>2.9850746268656716E-2</v>
      </c>
      <c r="U116" s="136">
        <f>(U115/U138)</f>
        <v>1.4285714285714285E-2</v>
      </c>
      <c r="V116" s="45" t="s">
        <v>307</v>
      </c>
      <c r="W116" s="124"/>
      <c r="X116" s="124"/>
      <c r="Y116" s="124"/>
      <c r="Z116" s="124"/>
      <c r="AA116" s="49" t="s">
        <v>307</v>
      </c>
      <c r="AB116" s="115"/>
      <c r="AC116" s="115"/>
      <c r="AD116" s="115"/>
      <c r="AE116" s="115"/>
    </row>
    <row r="117" spans="2:31" s="2" customFormat="1" ht="24" x14ac:dyDescent="0.2">
      <c r="B117" s="26" t="s">
        <v>70</v>
      </c>
      <c r="C117" s="38" t="s">
        <v>307</v>
      </c>
      <c r="D117" s="38" t="s">
        <v>307</v>
      </c>
      <c r="E117" s="38" t="s">
        <v>307</v>
      </c>
      <c r="F117" s="38" t="s">
        <v>307</v>
      </c>
      <c r="G117" s="39" t="s">
        <v>307</v>
      </c>
      <c r="H117" s="39" t="s">
        <v>307</v>
      </c>
      <c r="I117" s="39" t="s">
        <v>307</v>
      </c>
      <c r="J117" s="39" t="s">
        <v>307</v>
      </c>
      <c r="K117" s="39" t="s">
        <v>307</v>
      </c>
      <c r="L117" s="40" t="s">
        <v>307</v>
      </c>
      <c r="M117" s="40" t="s">
        <v>307</v>
      </c>
      <c r="N117" s="40" t="s">
        <v>307</v>
      </c>
      <c r="O117" s="40" t="s">
        <v>307</v>
      </c>
      <c r="P117" s="40" t="s">
        <v>307</v>
      </c>
      <c r="Q117" s="39" t="s">
        <v>307</v>
      </c>
      <c r="R117" s="39">
        <v>2</v>
      </c>
      <c r="S117" s="39">
        <v>1</v>
      </c>
      <c r="T117" s="39">
        <v>1</v>
      </c>
      <c r="U117" s="41">
        <v>1</v>
      </c>
      <c r="V117" s="40" t="s">
        <v>307</v>
      </c>
      <c r="W117" s="40" t="s">
        <v>307</v>
      </c>
      <c r="X117" s="40" t="s">
        <v>307</v>
      </c>
      <c r="Y117" s="40" t="s">
        <v>307</v>
      </c>
      <c r="Z117" s="40" t="s">
        <v>307</v>
      </c>
      <c r="AA117" s="42" t="s">
        <v>307</v>
      </c>
      <c r="AB117" s="42" t="s">
        <v>307</v>
      </c>
      <c r="AC117" s="42" t="s">
        <v>307</v>
      </c>
      <c r="AD117" s="42" t="s">
        <v>307</v>
      </c>
      <c r="AE117" s="42" t="s">
        <v>307</v>
      </c>
    </row>
    <row r="118" spans="2:31" s="2" customFormat="1" ht="12.75" thickBot="1" x14ac:dyDescent="0.25">
      <c r="B118" s="58" t="s">
        <v>28</v>
      </c>
      <c r="C118" s="43" t="s">
        <v>307</v>
      </c>
      <c r="D118" s="43" t="s">
        <v>307</v>
      </c>
      <c r="E118" s="250" t="s">
        <v>307</v>
      </c>
      <c r="F118" s="250" t="s">
        <v>307</v>
      </c>
      <c r="G118" s="44" t="s">
        <v>307</v>
      </c>
      <c r="H118" s="44" t="s">
        <v>307</v>
      </c>
      <c r="I118" s="44" t="s">
        <v>307</v>
      </c>
      <c r="J118" s="44" t="s">
        <v>307</v>
      </c>
      <c r="K118" s="44" t="s">
        <v>307</v>
      </c>
      <c r="L118" s="45" t="s">
        <v>307</v>
      </c>
      <c r="M118" s="124"/>
      <c r="N118" s="124"/>
      <c r="O118" s="124"/>
      <c r="P118" s="124"/>
      <c r="Q118" s="44" t="s">
        <v>307</v>
      </c>
      <c r="R118" s="138">
        <f>(R117/R138)</f>
        <v>3.0303030303030304E-2</v>
      </c>
      <c r="S118" s="138">
        <f>(S117/S138)</f>
        <v>1.4925373134328358E-2</v>
      </c>
      <c r="T118" s="138">
        <f>(T117/T138)</f>
        <v>1.4925373134328358E-2</v>
      </c>
      <c r="U118" s="136">
        <f>(U117/U138)</f>
        <v>1.4285714285714285E-2</v>
      </c>
      <c r="V118" s="45" t="s">
        <v>307</v>
      </c>
      <c r="W118" s="124"/>
      <c r="X118" s="124"/>
      <c r="Y118" s="124"/>
      <c r="Z118" s="124"/>
      <c r="AA118" s="49" t="s">
        <v>307</v>
      </c>
      <c r="AB118" s="115"/>
      <c r="AC118" s="115"/>
      <c r="AD118" s="115"/>
      <c r="AE118" s="115"/>
    </row>
    <row r="119" spans="2:31" s="2" customFormat="1" x14ac:dyDescent="0.2">
      <c r="B119" s="26" t="s">
        <v>71</v>
      </c>
      <c r="C119" s="38" t="s">
        <v>307</v>
      </c>
      <c r="D119" s="38" t="s">
        <v>307</v>
      </c>
      <c r="E119" s="38" t="s">
        <v>307</v>
      </c>
      <c r="F119" s="38" t="s">
        <v>307</v>
      </c>
      <c r="G119" s="39" t="s">
        <v>307</v>
      </c>
      <c r="H119" s="39" t="s">
        <v>307</v>
      </c>
      <c r="I119" s="39" t="s">
        <v>307</v>
      </c>
      <c r="J119" s="39" t="s">
        <v>307</v>
      </c>
      <c r="K119" s="39" t="s">
        <v>307</v>
      </c>
      <c r="L119" s="40" t="s">
        <v>307</v>
      </c>
      <c r="M119" s="40" t="s">
        <v>307</v>
      </c>
      <c r="N119" s="40" t="s">
        <v>307</v>
      </c>
      <c r="O119" s="40" t="s">
        <v>307</v>
      </c>
      <c r="P119" s="40" t="s">
        <v>307</v>
      </c>
      <c r="Q119" s="39" t="s">
        <v>307</v>
      </c>
      <c r="R119" s="39">
        <v>1</v>
      </c>
      <c r="S119" s="39">
        <v>1</v>
      </c>
      <c r="T119" s="39">
        <v>3</v>
      </c>
      <c r="U119" s="41">
        <v>2</v>
      </c>
      <c r="V119" s="40" t="s">
        <v>307</v>
      </c>
      <c r="W119" s="40" t="s">
        <v>307</v>
      </c>
      <c r="X119" s="40" t="s">
        <v>307</v>
      </c>
      <c r="Y119" s="40" t="s">
        <v>307</v>
      </c>
      <c r="Z119" s="40" t="s">
        <v>307</v>
      </c>
      <c r="AA119" s="42" t="s">
        <v>307</v>
      </c>
      <c r="AB119" s="42" t="s">
        <v>307</v>
      </c>
      <c r="AC119" s="42" t="s">
        <v>307</v>
      </c>
      <c r="AD119" s="42" t="s">
        <v>307</v>
      </c>
      <c r="AE119" s="42" t="s">
        <v>307</v>
      </c>
    </row>
    <row r="120" spans="2:31" s="2" customFormat="1" ht="12.75" thickBot="1" x14ac:dyDescent="0.25">
      <c r="B120" s="58" t="s">
        <v>28</v>
      </c>
      <c r="C120" s="43" t="s">
        <v>307</v>
      </c>
      <c r="D120" s="43" t="s">
        <v>307</v>
      </c>
      <c r="E120" s="250" t="s">
        <v>307</v>
      </c>
      <c r="F120" s="250" t="s">
        <v>307</v>
      </c>
      <c r="G120" s="44" t="s">
        <v>307</v>
      </c>
      <c r="H120" s="44" t="s">
        <v>307</v>
      </c>
      <c r="I120" s="44" t="s">
        <v>307</v>
      </c>
      <c r="J120" s="44" t="s">
        <v>307</v>
      </c>
      <c r="K120" s="44" t="s">
        <v>307</v>
      </c>
      <c r="L120" s="45" t="s">
        <v>307</v>
      </c>
      <c r="M120" s="124"/>
      <c r="N120" s="124"/>
      <c r="O120" s="124"/>
      <c r="P120" s="124"/>
      <c r="Q120" s="44" t="s">
        <v>307</v>
      </c>
      <c r="R120" s="138">
        <f>(R119/R138)</f>
        <v>1.5151515151515152E-2</v>
      </c>
      <c r="S120" s="138">
        <f>(S119/S138)</f>
        <v>1.4925373134328358E-2</v>
      </c>
      <c r="T120" s="138">
        <f>(T119/T138)</f>
        <v>4.4776119402985072E-2</v>
      </c>
      <c r="U120" s="136">
        <f>(U119/U138)</f>
        <v>2.8571428571428571E-2</v>
      </c>
      <c r="V120" s="45" t="s">
        <v>307</v>
      </c>
      <c r="W120" s="124"/>
      <c r="X120" s="124"/>
      <c r="Y120" s="124"/>
      <c r="Z120" s="124"/>
      <c r="AA120" s="49" t="s">
        <v>307</v>
      </c>
      <c r="AB120" s="115"/>
      <c r="AC120" s="115"/>
      <c r="AD120" s="115"/>
      <c r="AE120" s="115"/>
    </row>
    <row r="121" spans="2:31" s="2" customFormat="1" ht="24" x14ac:dyDescent="0.2">
      <c r="B121" s="26" t="s">
        <v>72</v>
      </c>
      <c r="C121" s="38" t="s">
        <v>307</v>
      </c>
      <c r="D121" s="38" t="s">
        <v>307</v>
      </c>
      <c r="E121" s="38" t="s">
        <v>307</v>
      </c>
      <c r="F121" s="38" t="s">
        <v>307</v>
      </c>
      <c r="G121" s="39" t="s">
        <v>307</v>
      </c>
      <c r="H121" s="39" t="s">
        <v>307</v>
      </c>
      <c r="I121" s="39" t="s">
        <v>307</v>
      </c>
      <c r="J121" s="39" t="s">
        <v>307</v>
      </c>
      <c r="K121" s="39" t="s">
        <v>307</v>
      </c>
      <c r="L121" s="40" t="s">
        <v>307</v>
      </c>
      <c r="M121" s="40" t="s">
        <v>307</v>
      </c>
      <c r="N121" s="40" t="s">
        <v>307</v>
      </c>
      <c r="O121" s="40" t="s">
        <v>307</v>
      </c>
      <c r="P121" s="40" t="s">
        <v>307</v>
      </c>
      <c r="Q121" s="39" t="s">
        <v>307</v>
      </c>
      <c r="R121" s="39">
        <v>14</v>
      </c>
      <c r="S121" s="39">
        <v>11</v>
      </c>
      <c r="T121" s="39">
        <v>17</v>
      </c>
      <c r="U121" s="41">
        <v>17</v>
      </c>
      <c r="V121" s="40" t="s">
        <v>307</v>
      </c>
      <c r="W121" s="40" t="s">
        <v>307</v>
      </c>
      <c r="X121" s="40" t="s">
        <v>307</v>
      </c>
      <c r="Y121" s="40" t="s">
        <v>307</v>
      </c>
      <c r="Z121" s="40" t="s">
        <v>307</v>
      </c>
      <c r="AA121" s="42" t="s">
        <v>307</v>
      </c>
      <c r="AB121" s="42" t="s">
        <v>307</v>
      </c>
      <c r="AC121" s="42" t="s">
        <v>307</v>
      </c>
      <c r="AD121" s="42" t="s">
        <v>307</v>
      </c>
      <c r="AE121" s="42" t="s">
        <v>307</v>
      </c>
    </row>
    <row r="122" spans="2:31" s="2" customFormat="1" ht="12.75" thickBot="1" x14ac:dyDescent="0.25">
      <c r="B122" s="58" t="s">
        <v>28</v>
      </c>
      <c r="C122" s="43" t="s">
        <v>307</v>
      </c>
      <c r="D122" s="43" t="s">
        <v>307</v>
      </c>
      <c r="E122" s="250" t="s">
        <v>307</v>
      </c>
      <c r="F122" s="250" t="s">
        <v>307</v>
      </c>
      <c r="G122" s="44" t="s">
        <v>307</v>
      </c>
      <c r="H122" s="44" t="s">
        <v>307</v>
      </c>
      <c r="I122" s="44" t="s">
        <v>307</v>
      </c>
      <c r="J122" s="44" t="s">
        <v>307</v>
      </c>
      <c r="K122" s="44" t="s">
        <v>307</v>
      </c>
      <c r="L122" s="45" t="s">
        <v>307</v>
      </c>
      <c r="M122" s="124"/>
      <c r="N122" s="124"/>
      <c r="O122" s="124"/>
      <c r="P122" s="124"/>
      <c r="Q122" s="44" t="s">
        <v>307</v>
      </c>
      <c r="R122" s="138">
        <f>(R121/R138)</f>
        <v>0.21212121212121213</v>
      </c>
      <c r="S122" s="138">
        <f>(S121/S138)</f>
        <v>0.16417910447761194</v>
      </c>
      <c r="T122" s="138">
        <f>(T121/T138)</f>
        <v>0.2537313432835821</v>
      </c>
      <c r="U122" s="136">
        <f>(U121/U138)</f>
        <v>0.24285714285714285</v>
      </c>
      <c r="V122" s="45" t="s">
        <v>307</v>
      </c>
      <c r="W122" s="124"/>
      <c r="X122" s="124"/>
      <c r="Y122" s="124"/>
      <c r="Z122" s="124"/>
      <c r="AA122" s="49" t="s">
        <v>307</v>
      </c>
      <c r="AB122" s="115"/>
      <c r="AC122" s="115"/>
      <c r="AD122" s="115"/>
      <c r="AE122" s="115"/>
    </row>
    <row r="123" spans="2:31" s="2" customFormat="1" x14ac:dyDescent="0.2">
      <c r="B123" s="26" t="s">
        <v>73</v>
      </c>
      <c r="C123" s="38" t="s">
        <v>307</v>
      </c>
      <c r="D123" s="38" t="s">
        <v>307</v>
      </c>
      <c r="E123" s="38" t="s">
        <v>307</v>
      </c>
      <c r="F123" s="38" t="s">
        <v>307</v>
      </c>
      <c r="G123" s="39" t="s">
        <v>307</v>
      </c>
      <c r="H123" s="39" t="s">
        <v>307</v>
      </c>
      <c r="I123" s="39" t="s">
        <v>307</v>
      </c>
      <c r="J123" s="39" t="s">
        <v>307</v>
      </c>
      <c r="K123" s="39" t="s">
        <v>307</v>
      </c>
      <c r="L123" s="40" t="s">
        <v>307</v>
      </c>
      <c r="M123" s="40" t="s">
        <v>307</v>
      </c>
      <c r="N123" s="40" t="s">
        <v>307</v>
      </c>
      <c r="O123" s="40" t="s">
        <v>307</v>
      </c>
      <c r="P123" s="40" t="s">
        <v>307</v>
      </c>
      <c r="Q123" s="39" t="s">
        <v>307</v>
      </c>
      <c r="R123" s="39">
        <v>8</v>
      </c>
      <c r="S123" s="39">
        <v>8</v>
      </c>
      <c r="T123" s="39">
        <v>16</v>
      </c>
      <c r="U123" s="41">
        <v>11</v>
      </c>
      <c r="V123" s="40" t="s">
        <v>307</v>
      </c>
      <c r="W123" s="40" t="s">
        <v>307</v>
      </c>
      <c r="X123" s="40" t="s">
        <v>307</v>
      </c>
      <c r="Y123" s="40" t="s">
        <v>307</v>
      </c>
      <c r="Z123" s="40" t="s">
        <v>307</v>
      </c>
      <c r="AA123" s="42" t="s">
        <v>307</v>
      </c>
      <c r="AB123" s="42" t="s">
        <v>307</v>
      </c>
      <c r="AC123" s="42" t="s">
        <v>307</v>
      </c>
      <c r="AD123" s="42" t="s">
        <v>307</v>
      </c>
      <c r="AE123" s="42" t="s">
        <v>307</v>
      </c>
    </row>
    <row r="124" spans="2:31" s="2" customFormat="1" ht="12.75" thickBot="1" x14ac:dyDescent="0.25">
      <c r="B124" s="58" t="s">
        <v>28</v>
      </c>
      <c r="C124" s="43" t="s">
        <v>307</v>
      </c>
      <c r="D124" s="43" t="s">
        <v>307</v>
      </c>
      <c r="E124" s="250" t="s">
        <v>307</v>
      </c>
      <c r="F124" s="250" t="s">
        <v>307</v>
      </c>
      <c r="G124" s="44" t="s">
        <v>307</v>
      </c>
      <c r="H124" s="44" t="s">
        <v>307</v>
      </c>
      <c r="I124" s="44" t="s">
        <v>307</v>
      </c>
      <c r="J124" s="44" t="s">
        <v>307</v>
      </c>
      <c r="K124" s="44" t="s">
        <v>307</v>
      </c>
      <c r="L124" s="45" t="s">
        <v>307</v>
      </c>
      <c r="M124" s="124"/>
      <c r="N124" s="124"/>
      <c r="O124" s="124"/>
      <c r="P124" s="124"/>
      <c r="Q124" s="44" t="s">
        <v>307</v>
      </c>
      <c r="R124" s="138">
        <f>(R123/R138)</f>
        <v>0.12121212121212122</v>
      </c>
      <c r="S124" s="138">
        <f>(S123/S138)</f>
        <v>0.11940298507462686</v>
      </c>
      <c r="T124" s="138">
        <f>(T123/T138)</f>
        <v>0.23880597014925373</v>
      </c>
      <c r="U124" s="136">
        <f>(U123/U138)</f>
        <v>0.15714285714285714</v>
      </c>
      <c r="V124" s="45" t="s">
        <v>307</v>
      </c>
      <c r="W124" s="124"/>
      <c r="X124" s="124"/>
      <c r="Y124" s="124"/>
      <c r="Z124" s="124"/>
      <c r="AA124" s="49" t="s">
        <v>307</v>
      </c>
      <c r="AB124" s="115"/>
      <c r="AC124" s="115"/>
      <c r="AD124" s="115"/>
      <c r="AE124" s="115"/>
    </row>
    <row r="125" spans="2:31" s="2" customFormat="1" ht="24" x14ac:dyDescent="0.2">
      <c r="B125" s="26" t="s">
        <v>74</v>
      </c>
      <c r="C125" s="38" t="s">
        <v>307</v>
      </c>
      <c r="D125" s="38" t="s">
        <v>307</v>
      </c>
      <c r="E125" s="38" t="s">
        <v>307</v>
      </c>
      <c r="F125" s="38" t="s">
        <v>307</v>
      </c>
      <c r="G125" s="39" t="s">
        <v>307</v>
      </c>
      <c r="H125" s="39" t="s">
        <v>307</v>
      </c>
      <c r="I125" s="39" t="s">
        <v>307</v>
      </c>
      <c r="J125" s="39" t="s">
        <v>307</v>
      </c>
      <c r="K125" s="39" t="s">
        <v>307</v>
      </c>
      <c r="L125" s="40" t="s">
        <v>307</v>
      </c>
      <c r="M125" s="40" t="s">
        <v>307</v>
      </c>
      <c r="N125" s="40" t="s">
        <v>307</v>
      </c>
      <c r="O125" s="40" t="s">
        <v>307</v>
      </c>
      <c r="P125" s="40" t="s">
        <v>307</v>
      </c>
      <c r="Q125" s="39" t="s">
        <v>307</v>
      </c>
      <c r="R125" s="39">
        <v>4</v>
      </c>
      <c r="S125" s="39">
        <v>7</v>
      </c>
      <c r="T125" s="39">
        <v>11</v>
      </c>
      <c r="U125" s="41">
        <v>2</v>
      </c>
      <c r="V125" s="40" t="s">
        <v>307</v>
      </c>
      <c r="W125" s="40" t="s">
        <v>307</v>
      </c>
      <c r="X125" s="40" t="s">
        <v>307</v>
      </c>
      <c r="Y125" s="40" t="s">
        <v>307</v>
      </c>
      <c r="Z125" s="40" t="s">
        <v>307</v>
      </c>
      <c r="AA125" s="42" t="s">
        <v>307</v>
      </c>
      <c r="AB125" s="42" t="s">
        <v>307</v>
      </c>
      <c r="AC125" s="42" t="s">
        <v>307</v>
      </c>
      <c r="AD125" s="42" t="s">
        <v>307</v>
      </c>
      <c r="AE125" s="42" t="s">
        <v>307</v>
      </c>
    </row>
    <row r="126" spans="2:31" s="2" customFormat="1" ht="12.75" thickBot="1" x14ac:dyDescent="0.25">
      <c r="B126" s="58" t="s">
        <v>28</v>
      </c>
      <c r="C126" s="43" t="s">
        <v>307</v>
      </c>
      <c r="D126" s="43" t="s">
        <v>307</v>
      </c>
      <c r="E126" s="250" t="s">
        <v>307</v>
      </c>
      <c r="F126" s="250" t="s">
        <v>307</v>
      </c>
      <c r="G126" s="44" t="s">
        <v>307</v>
      </c>
      <c r="H126" s="44" t="s">
        <v>307</v>
      </c>
      <c r="I126" s="44" t="s">
        <v>307</v>
      </c>
      <c r="J126" s="44" t="s">
        <v>307</v>
      </c>
      <c r="K126" s="44" t="s">
        <v>307</v>
      </c>
      <c r="L126" s="45" t="s">
        <v>307</v>
      </c>
      <c r="M126" s="124"/>
      <c r="N126" s="124"/>
      <c r="O126" s="124"/>
      <c r="P126" s="124"/>
      <c r="Q126" s="44" t="s">
        <v>307</v>
      </c>
      <c r="R126" s="138">
        <f>(R125/R138)</f>
        <v>6.0606060606060608E-2</v>
      </c>
      <c r="S126" s="138">
        <f>(S125/S138)</f>
        <v>0.1044776119402985</v>
      </c>
      <c r="T126" s="138">
        <f>(T125/T138)</f>
        <v>0.16417910447761194</v>
      </c>
      <c r="U126" s="136">
        <f>(U125/U138)</f>
        <v>2.8571428571428571E-2</v>
      </c>
      <c r="V126" s="45" t="s">
        <v>307</v>
      </c>
      <c r="W126" s="124"/>
      <c r="X126" s="124"/>
      <c r="Y126" s="124"/>
      <c r="Z126" s="124"/>
      <c r="AA126" s="49" t="s">
        <v>307</v>
      </c>
      <c r="AB126" s="115"/>
      <c r="AC126" s="115"/>
      <c r="AD126" s="115"/>
      <c r="AE126" s="115"/>
    </row>
    <row r="127" spans="2:31" s="2" customFormat="1" x14ac:dyDescent="0.2">
      <c r="B127" s="26" t="s">
        <v>75</v>
      </c>
      <c r="C127" s="38" t="s">
        <v>307</v>
      </c>
      <c r="D127" s="38" t="s">
        <v>307</v>
      </c>
      <c r="E127" s="38" t="s">
        <v>307</v>
      </c>
      <c r="F127" s="38" t="s">
        <v>307</v>
      </c>
      <c r="G127" s="39" t="s">
        <v>307</v>
      </c>
      <c r="H127" s="39" t="s">
        <v>307</v>
      </c>
      <c r="I127" s="39" t="s">
        <v>307</v>
      </c>
      <c r="J127" s="39" t="s">
        <v>307</v>
      </c>
      <c r="K127" s="39" t="s">
        <v>307</v>
      </c>
      <c r="L127" s="40" t="s">
        <v>307</v>
      </c>
      <c r="M127" s="40" t="s">
        <v>307</v>
      </c>
      <c r="N127" s="40" t="s">
        <v>307</v>
      </c>
      <c r="O127" s="40" t="s">
        <v>307</v>
      </c>
      <c r="P127" s="40" t="s">
        <v>307</v>
      </c>
      <c r="Q127" s="39" t="s">
        <v>307</v>
      </c>
      <c r="R127" s="39">
        <v>49</v>
      </c>
      <c r="S127" s="39">
        <v>45</v>
      </c>
      <c r="T127" s="39">
        <v>46</v>
      </c>
      <c r="U127" s="41">
        <v>49</v>
      </c>
      <c r="V127" s="40" t="s">
        <v>307</v>
      </c>
      <c r="W127" s="40" t="s">
        <v>307</v>
      </c>
      <c r="X127" s="40" t="s">
        <v>307</v>
      </c>
      <c r="Y127" s="40" t="s">
        <v>307</v>
      </c>
      <c r="Z127" s="40" t="s">
        <v>307</v>
      </c>
      <c r="AA127" s="42" t="s">
        <v>307</v>
      </c>
      <c r="AB127" s="42" t="s">
        <v>307</v>
      </c>
      <c r="AC127" s="42" t="s">
        <v>307</v>
      </c>
      <c r="AD127" s="42" t="s">
        <v>307</v>
      </c>
      <c r="AE127" s="42" t="s">
        <v>307</v>
      </c>
    </row>
    <row r="128" spans="2:31" s="2" customFormat="1" ht="12.75" thickBot="1" x14ac:dyDescent="0.25">
      <c r="B128" s="58" t="s">
        <v>28</v>
      </c>
      <c r="C128" s="43" t="s">
        <v>307</v>
      </c>
      <c r="D128" s="43" t="s">
        <v>307</v>
      </c>
      <c r="E128" s="250" t="s">
        <v>307</v>
      </c>
      <c r="F128" s="250" t="s">
        <v>307</v>
      </c>
      <c r="G128" s="44" t="s">
        <v>307</v>
      </c>
      <c r="H128" s="44" t="s">
        <v>307</v>
      </c>
      <c r="I128" s="44" t="s">
        <v>307</v>
      </c>
      <c r="J128" s="44" t="s">
        <v>307</v>
      </c>
      <c r="K128" s="44" t="s">
        <v>307</v>
      </c>
      <c r="L128" s="45" t="s">
        <v>307</v>
      </c>
      <c r="M128" s="124"/>
      <c r="N128" s="124"/>
      <c r="O128" s="124"/>
      <c r="P128" s="124"/>
      <c r="Q128" s="44" t="s">
        <v>307</v>
      </c>
      <c r="R128" s="138">
        <f>(R127/R138)</f>
        <v>0.74242424242424243</v>
      </c>
      <c r="S128" s="138">
        <f>(S127/S138)</f>
        <v>0.67164179104477617</v>
      </c>
      <c r="T128" s="138">
        <f>(T127/T138)</f>
        <v>0.68656716417910446</v>
      </c>
      <c r="U128" s="136">
        <f>(U127/U138)</f>
        <v>0.7</v>
      </c>
      <c r="V128" s="45" t="s">
        <v>307</v>
      </c>
      <c r="W128" s="124"/>
      <c r="X128" s="124"/>
      <c r="Y128" s="124"/>
      <c r="Z128" s="124"/>
      <c r="AA128" s="49" t="s">
        <v>307</v>
      </c>
      <c r="AB128" s="115"/>
      <c r="AC128" s="115"/>
      <c r="AD128" s="115"/>
      <c r="AE128" s="115"/>
    </row>
    <row r="129" spans="2:31" s="2" customFormat="1" x14ac:dyDescent="0.2">
      <c r="B129" s="26" t="s">
        <v>76</v>
      </c>
      <c r="C129" s="38" t="s">
        <v>307</v>
      </c>
      <c r="D129" s="38" t="s">
        <v>307</v>
      </c>
      <c r="E129" s="38" t="s">
        <v>307</v>
      </c>
      <c r="F129" s="38" t="s">
        <v>307</v>
      </c>
      <c r="G129" s="39" t="s">
        <v>307</v>
      </c>
      <c r="H129" s="39" t="s">
        <v>307</v>
      </c>
      <c r="I129" s="39" t="s">
        <v>307</v>
      </c>
      <c r="J129" s="39" t="s">
        <v>307</v>
      </c>
      <c r="K129" s="39" t="s">
        <v>307</v>
      </c>
      <c r="L129" s="40" t="s">
        <v>307</v>
      </c>
      <c r="M129" s="40" t="s">
        <v>307</v>
      </c>
      <c r="N129" s="40" t="s">
        <v>307</v>
      </c>
      <c r="O129" s="40" t="s">
        <v>307</v>
      </c>
      <c r="P129" s="40" t="s">
        <v>307</v>
      </c>
      <c r="Q129" s="39" t="s">
        <v>307</v>
      </c>
      <c r="R129" s="39">
        <v>1</v>
      </c>
      <c r="S129" s="39">
        <v>0</v>
      </c>
      <c r="T129" s="39">
        <v>1</v>
      </c>
      <c r="U129" s="41">
        <v>2</v>
      </c>
      <c r="V129" s="40" t="s">
        <v>307</v>
      </c>
      <c r="W129" s="40" t="s">
        <v>307</v>
      </c>
      <c r="X129" s="40" t="s">
        <v>307</v>
      </c>
      <c r="Y129" s="40" t="s">
        <v>307</v>
      </c>
      <c r="Z129" s="40" t="s">
        <v>307</v>
      </c>
      <c r="AA129" s="42" t="s">
        <v>307</v>
      </c>
      <c r="AB129" s="42" t="s">
        <v>307</v>
      </c>
      <c r="AC129" s="42" t="s">
        <v>307</v>
      </c>
      <c r="AD129" s="42" t="s">
        <v>307</v>
      </c>
      <c r="AE129" s="42" t="s">
        <v>307</v>
      </c>
    </row>
    <row r="130" spans="2:31" s="2" customFormat="1" ht="12.75" thickBot="1" x14ac:dyDescent="0.25">
      <c r="B130" s="58" t="s">
        <v>28</v>
      </c>
      <c r="C130" s="43" t="s">
        <v>307</v>
      </c>
      <c r="D130" s="43" t="s">
        <v>307</v>
      </c>
      <c r="E130" s="250" t="s">
        <v>307</v>
      </c>
      <c r="F130" s="250" t="s">
        <v>307</v>
      </c>
      <c r="G130" s="44" t="s">
        <v>307</v>
      </c>
      <c r="H130" s="44" t="s">
        <v>307</v>
      </c>
      <c r="I130" s="44" t="s">
        <v>307</v>
      </c>
      <c r="J130" s="44" t="s">
        <v>307</v>
      </c>
      <c r="K130" s="44" t="s">
        <v>307</v>
      </c>
      <c r="L130" s="45" t="s">
        <v>307</v>
      </c>
      <c r="M130" s="124"/>
      <c r="N130" s="124"/>
      <c r="O130" s="124"/>
      <c r="P130" s="124"/>
      <c r="Q130" s="44" t="s">
        <v>307</v>
      </c>
      <c r="R130" s="138">
        <f>(R129/R138)</f>
        <v>1.5151515151515152E-2</v>
      </c>
      <c r="S130" s="138">
        <f>(S129/S138)</f>
        <v>0</v>
      </c>
      <c r="T130" s="138">
        <f>(T129/T138)</f>
        <v>1.4925373134328358E-2</v>
      </c>
      <c r="U130" s="136">
        <f>(U129/U138)</f>
        <v>2.8571428571428571E-2</v>
      </c>
      <c r="V130" s="45" t="s">
        <v>307</v>
      </c>
      <c r="W130" s="124"/>
      <c r="X130" s="124"/>
      <c r="Y130" s="124"/>
      <c r="Z130" s="124"/>
      <c r="AA130" s="49" t="s">
        <v>307</v>
      </c>
      <c r="AB130" s="115"/>
      <c r="AC130" s="115"/>
      <c r="AD130" s="115"/>
      <c r="AE130" s="115"/>
    </row>
    <row r="131" spans="2:31" s="2" customFormat="1" x14ac:dyDescent="0.2">
      <c r="B131" s="26" t="s">
        <v>77</v>
      </c>
      <c r="C131" s="38" t="s">
        <v>307</v>
      </c>
      <c r="D131" s="38" t="s">
        <v>307</v>
      </c>
      <c r="E131" s="38" t="s">
        <v>307</v>
      </c>
      <c r="F131" s="38" t="s">
        <v>307</v>
      </c>
      <c r="G131" s="39" t="s">
        <v>307</v>
      </c>
      <c r="H131" s="39" t="s">
        <v>307</v>
      </c>
      <c r="I131" s="39" t="s">
        <v>307</v>
      </c>
      <c r="J131" s="39" t="s">
        <v>307</v>
      </c>
      <c r="K131" s="39" t="s">
        <v>307</v>
      </c>
      <c r="L131" s="40" t="s">
        <v>307</v>
      </c>
      <c r="M131" s="40" t="s">
        <v>307</v>
      </c>
      <c r="N131" s="40" t="s">
        <v>307</v>
      </c>
      <c r="O131" s="40" t="s">
        <v>307</v>
      </c>
      <c r="P131" s="40" t="s">
        <v>307</v>
      </c>
      <c r="Q131" s="39" t="s">
        <v>307</v>
      </c>
      <c r="R131" s="39">
        <v>0</v>
      </c>
      <c r="S131" s="39">
        <v>3</v>
      </c>
      <c r="T131" s="39">
        <v>3</v>
      </c>
      <c r="U131" s="41">
        <v>3</v>
      </c>
      <c r="V131" s="40" t="s">
        <v>307</v>
      </c>
      <c r="W131" s="40" t="s">
        <v>307</v>
      </c>
      <c r="X131" s="40" t="s">
        <v>307</v>
      </c>
      <c r="Y131" s="40" t="s">
        <v>307</v>
      </c>
      <c r="Z131" s="40" t="s">
        <v>307</v>
      </c>
      <c r="AA131" s="42" t="s">
        <v>307</v>
      </c>
      <c r="AB131" s="42" t="s">
        <v>307</v>
      </c>
      <c r="AC131" s="42" t="s">
        <v>307</v>
      </c>
      <c r="AD131" s="42" t="s">
        <v>307</v>
      </c>
      <c r="AE131" s="42" t="s">
        <v>307</v>
      </c>
    </row>
    <row r="132" spans="2:31" s="2" customFormat="1" ht="12.75" thickBot="1" x14ac:dyDescent="0.25">
      <c r="B132" s="58" t="s">
        <v>28</v>
      </c>
      <c r="C132" s="43" t="s">
        <v>307</v>
      </c>
      <c r="D132" s="43" t="s">
        <v>307</v>
      </c>
      <c r="E132" s="250" t="s">
        <v>307</v>
      </c>
      <c r="F132" s="250" t="s">
        <v>307</v>
      </c>
      <c r="G132" s="44" t="s">
        <v>307</v>
      </c>
      <c r="H132" s="44" t="s">
        <v>307</v>
      </c>
      <c r="I132" s="44" t="s">
        <v>307</v>
      </c>
      <c r="J132" s="44" t="s">
        <v>307</v>
      </c>
      <c r="K132" s="44" t="s">
        <v>307</v>
      </c>
      <c r="L132" s="45" t="s">
        <v>307</v>
      </c>
      <c r="M132" s="124"/>
      <c r="N132" s="124"/>
      <c r="O132" s="124"/>
      <c r="P132" s="124"/>
      <c r="Q132" s="44" t="s">
        <v>307</v>
      </c>
      <c r="R132" s="138">
        <f>(R131/R138)</f>
        <v>0</v>
      </c>
      <c r="S132" s="138">
        <f>(S131/S138)</f>
        <v>4.4776119402985072E-2</v>
      </c>
      <c r="T132" s="138">
        <f>(T131/T138)</f>
        <v>4.4776119402985072E-2</v>
      </c>
      <c r="U132" s="136">
        <f>(U131/U138)</f>
        <v>4.2857142857142858E-2</v>
      </c>
      <c r="V132" s="45" t="s">
        <v>307</v>
      </c>
      <c r="W132" s="124"/>
      <c r="X132" s="124"/>
      <c r="Y132" s="124"/>
      <c r="Z132" s="124"/>
      <c r="AA132" s="49" t="s">
        <v>307</v>
      </c>
      <c r="AB132" s="115"/>
      <c r="AC132" s="115"/>
      <c r="AD132" s="115"/>
      <c r="AE132" s="115"/>
    </row>
    <row r="133" spans="2:31" s="2" customFormat="1" x14ac:dyDescent="0.2">
      <c r="B133" s="26" t="s">
        <v>78</v>
      </c>
      <c r="C133" s="38" t="s">
        <v>307</v>
      </c>
      <c r="D133" s="38" t="s">
        <v>307</v>
      </c>
      <c r="E133" s="38" t="s">
        <v>307</v>
      </c>
      <c r="F133" s="38" t="s">
        <v>307</v>
      </c>
      <c r="G133" s="39" t="s">
        <v>307</v>
      </c>
      <c r="H133" s="39" t="s">
        <v>307</v>
      </c>
      <c r="I133" s="39" t="s">
        <v>307</v>
      </c>
      <c r="J133" s="39" t="s">
        <v>307</v>
      </c>
      <c r="K133" s="39" t="s">
        <v>307</v>
      </c>
      <c r="L133" s="40" t="s">
        <v>307</v>
      </c>
      <c r="M133" s="40" t="s">
        <v>307</v>
      </c>
      <c r="N133" s="40" t="s">
        <v>307</v>
      </c>
      <c r="O133" s="40" t="s">
        <v>307</v>
      </c>
      <c r="P133" s="40" t="s">
        <v>307</v>
      </c>
      <c r="Q133" s="39" t="s">
        <v>307</v>
      </c>
      <c r="R133" s="39">
        <v>10</v>
      </c>
      <c r="S133" s="39">
        <v>16</v>
      </c>
      <c r="T133" s="39">
        <v>12</v>
      </c>
      <c r="U133" s="41">
        <v>15</v>
      </c>
      <c r="V133" s="40" t="s">
        <v>307</v>
      </c>
      <c r="W133" s="40" t="s">
        <v>307</v>
      </c>
      <c r="X133" s="40" t="s">
        <v>307</v>
      </c>
      <c r="Y133" s="40" t="s">
        <v>307</v>
      </c>
      <c r="Z133" s="40" t="s">
        <v>307</v>
      </c>
      <c r="AA133" s="42" t="s">
        <v>307</v>
      </c>
      <c r="AB133" s="42" t="s">
        <v>307</v>
      </c>
      <c r="AC133" s="42" t="s">
        <v>307</v>
      </c>
      <c r="AD133" s="42" t="s">
        <v>307</v>
      </c>
      <c r="AE133" s="42" t="s">
        <v>307</v>
      </c>
    </row>
    <row r="134" spans="2:31" s="2" customFormat="1" ht="12.75" thickBot="1" x14ac:dyDescent="0.25">
      <c r="B134" s="58" t="s">
        <v>28</v>
      </c>
      <c r="C134" s="43" t="s">
        <v>307</v>
      </c>
      <c r="D134" s="43" t="s">
        <v>307</v>
      </c>
      <c r="E134" s="250" t="s">
        <v>307</v>
      </c>
      <c r="F134" s="250" t="s">
        <v>307</v>
      </c>
      <c r="G134" s="44" t="s">
        <v>307</v>
      </c>
      <c r="H134" s="44" t="s">
        <v>307</v>
      </c>
      <c r="I134" s="44" t="s">
        <v>307</v>
      </c>
      <c r="J134" s="44" t="s">
        <v>307</v>
      </c>
      <c r="K134" s="44" t="s">
        <v>307</v>
      </c>
      <c r="L134" s="45" t="s">
        <v>307</v>
      </c>
      <c r="M134" s="124"/>
      <c r="N134" s="124"/>
      <c r="O134" s="124"/>
      <c r="P134" s="124"/>
      <c r="Q134" s="44" t="s">
        <v>307</v>
      </c>
      <c r="R134" s="138">
        <f>(R133/R138)</f>
        <v>0.15151515151515152</v>
      </c>
      <c r="S134" s="138">
        <f>(S133/S138)</f>
        <v>0.23880597014925373</v>
      </c>
      <c r="T134" s="138">
        <f>(T133/T138)</f>
        <v>0.17910447761194029</v>
      </c>
      <c r="U134" s="136">
        <f>(U133/U138)</f>
        <v>0.21428571428571427</v>
      </c>
      <c r="V134" s="45" t="s">
        <v>307</v>
      </c>
      <c r="W134" s="124"/>
      <c r="X134" s="124"/>
      <c r="Y134" s="124"/>
      <c r="Z134" s="124"/>
      <c r="AA134" s="49" t="s">
        <v>307</v>
      </c>
      <c r="AB134" s="115"/>
      <c r="AC134" s="115"/>
      <c r="AD134" s="115"/>
      <c r="AE134" s="115"/>
    </row>
    <row r="135" spans="2:31" s="2" customFormat="1" x14ac:dyDescent="0.2">
      <c r="B135" s="59" t="s">
        <v>79</v>
      </c>
      <c r="C135" s="38" t="s">
        <v>307</v>
      </c>
      <c r="D135" s="38" t="s">
        <v>307</v>
      </c>
      <c r="E135" s="38" t="s">
        <v>307</v>
      </c>
      <c r="F135" s="38" t="s">
        <v>307</v>
      </c>
      <c r="G135" s="39" t="s">
        <v>307</v>
      </c>
      <c r="H135" s="39" t="s">
        <v>307</v>
      </c>
      <c r="I135" s="39" t="s">
        <v>307</v>
      </c>
      <c r="J135" s="39" t="s">
        <v>307</v>
      </c>
      <c r="K135" s="39" t="s">
        <v>307</v>
      </c>
      <c r="L135" s="40" t="s">
        <v>307</v>
      </c>
      <c r="M135" s="40" t="s">
        <v>307</v>
      </c>
      <c r="N135" s="40" t="s">
        <v>307</v>
      </c>
      <c r="O135" s="40" t="s">
        <v>307</v>
      </c>
      <c r="P135" s="40" t="s">
        <v>307</v>
      </c>
      <c r="Q135" s="39" t="s">
        <v>307</v>
      </c>
      <c r="R135" s="39">
        <v>1</v>
      </c>
      <c r="S135" s="39">
        <v>3</v>
      </c>
      <c r="T135" s="39">
        <v>4</v>
      </c>
      <c r="U135" s="41">
        <v>2</v>
      </c>
      <c r="V135" s="40" t="s">
        <v>307</v>
      </c>
      <c r="W135" s="40" t="s">
        <v>307</v>
      </c>
      <c r="X135" s="40" t="s">
        <v>307</v>
      </c>
      <c r="Y135" s="40" t="s">
        <v>307</v>
      </c>
      <c r="Z135" s="40" t="s">
        <v>307</v>
      </c>
      <c r="AA135" s="42" t="s">
        <v>307</v>
      </c>
      <c r="AB135" s="42" t="s">
        <v>307</v>
      </c>
      <c r="AC135" s="42" t="s">
        <v>307</v>
      </c>
      <c r="AD135" s="42" t="s">
        <v>307</v>
      </c>
      <c r="AE135" s="42" t="s">
        <v>307</v>
      </c>
    </row>
    <row r="136" spans="2:31" s="2" customFormat="1" ht="12.75" thickBot="1" x14ac:dyDescent="0.25">
      <c r="B136" s="58" t="s">
        <v>28</v>
      </c>
      <c r="C136" s="43" t="s">
        <v>307</v>
      </c>
      <c r="D136" s="43" t="s">
        <v>307</v>
      </c>
      <c r="E136" s="250" t="s">
        <v>307</v>
      </c>
      <c r="F136" s="250" t="s">
        <v>307</v>
      </c>
      <c r="G136" s="44" t="s">
        <v>307</v>
      </c>
      <c r="H136" s="44" t="s">
        <v>307</v>
      </c>
      <c r="I136" s="44" t="s">
        <v>307</v>
      </c>
      <c r="J136" s="44" t="s">
        <v>307</v>
      </c>
      <c r="K136" s="44" t="s">
        <v>307</v>
      </c>
      <c r="L136" s="45" t="s">
        <v>307</v>
      </c>
      <c r="M136" s="124"/>
      <c r="N136" s="124"/>
      <c r="O136" s="124"/>
      <c r="P136" s="124"/>
      <c r="Q136" s="44" t="s">
        <v>307</v>
      </c>
      <c r="R136" s="138">
        <f>(R135/R138)</f>
        <v>1.5151515151515152E-2</v>
      </c>
      <c r="S136" s="138">
        <f>(S135/S138)</f>
        <v>4.4776119402985072E-2</v>
      </c>
      <c r="T136" s="138">
        <f>(T135/T138)</f>
        <v>5.9701492537313432E-2</v>
      </c>
      <c r="U136" s="136">
        <f>(U135/U138)</f>
        <v>2.8571428571428571E-2</v>
      </c>
      <c r="V136" s="45" t="s">
        <v>307</v>
      </c>
      <c r="W136" s="124"/>
      <c r="X136" s="124"/>
      <c r="Y136" s="124"/>
      <c r="Z136" s="124"/>
      <c r="AA136" s="46" t="s">
        <v>307</v>
      </c>
      <c r="AB136" s="115"/>
      <c r="AC136" s="115"/>
      <c r="AD136" s="115"/>
      <c r="AE136" s="115"/>
    </row>
    <row r="137" spans="2:31" x14ac:dyDescent="0.2">
      <c r="B137" s="36" t="s">
        <v>306</v>
      </c>
      <c r="C137" s="13" t="s">
        <v>307</v>
      </c>
      <c r="D137" s="13" t="s">
        <v>307</v>
      </c>
      <c r="E137" s="13" t="s">
        <v>307</v>
      </c>
      <c r="F137" s="13" t="s">
        <v>307</v>
      </c>
      <c r="G137" s="14" t="s">
        <v>307</v>
      </c>
      <c r="H137" s="14" t="s">
        <v>307</v>
      </c>
      <c r="I137" s="14" t="s">
        <v>307</v>
      </c>
      <c r="J137" s="14" t="s">
        <v>307</v>
      </c>
      <c r="K137" s="14" t="s">
        <v>307</v>
      </c>
      <c r="L137" s="15" t="s">
        <v>307</v>
      </c>
      <c r="M137" s="69" t="s">
        <v>307</v>
      </c>
      <c r="N137" s="15" t="s">
        <v>307</v>
      </c>
      <c r="O137" s="69" t="s">
        <v>307</v>
      </c>
      <c r="P137" s="69" t="s">
        <v>307</v>
      </c>
      <c r="Q137" s="14" t="s">
        <v>307</v>
      </c>
      <c r="R137" s="14">
        <f>SUM(R133,R131,R129,R127,R125,R123,R121,R119,R117,R115,R113,R111,R109,R107,R105,R103,R101,R99,R97,R95,R93,R91)</f>
        <v>218</v>
      </c>
      <c r="S137" s="14">
        <f>SUM(S133,S131,S129,S127,S125,S123,S121,S119,S117,S115,S113,S111,S109,S107,S105,S103,S101,S99,S97,S95,S93,S91)</f>
        <v>222</v>
      </c>
      <c r="T137" s="14">
        <f>SUM(T133,T131,T129,T127,T125,T123,T121,T119,T117,T115,T113,T111,T109,T107,T105,T103,T101,T99,T97,T95,T93,T91)</f>
        <v>225</v>
      </c>
      <c r="U137" s="16">
        <v>229</v>
      </c>
      <c r="V137" s="15" t="s">
        <v>307</v>
      </c>
      <c r="W137" s="15" t="s">
        <v>307</v>
      </c>
      <c r="X137" s="15" t="s">
        <v>307</v>
      </c>
      <c r="Y137" s="69" t="s">
        <v>307</v>
      </c>
      <c r="Z137" s="69" t="s">
        <v>307</v>
      </c>
      <c r="AA137" s="17" t="s">
        <v>307</v>
      </c>
      <c r="AB137" s="17" t="s">
        <v>307</v>
      </c>
      <c r="AC137" s="17" t="s">
        <v>307</v>
      </c>
      <c r="AD137" s="73" t="s">
        <v>307</v>
      </c>
      <c r="AE137" s="73" t="s">
        <v>307</v>
      </c>
    </row>
    <row r="138" spans="2:31" x14ac:dyDescent="0.2">
      <c r="B138" s="36" t="s">
        <v>19</v>
      </c>
      <c r="C138" s="116" t="s">
        <v>307</v>
      </c>
      <c r="D138" s="116">
        <v>49</v>
      </c>
      <c r="E138" s="116">
        <v>56</v>
      </c>
      <c r="F138" s="116">
        <v>69</v>
      </c>
      <c r="G138" s="117">
        <v>59</v>
      </c>
      <c r="H138" s="117">
        <v>77</v>
      </c>
      <c r="I138" s="117">
        <v>49</v>
      </c>
      <c r="J138" s="117">
        <v>49</v>
      </c>
      <c r="K138" s="117">
        <v>53</v>
      </c>
      <c r="L138" s="118">
        <f>SUM(F138:K138)</f>
        <v>356</v>
      </c>
      <c r="M138" s="119">
        <f>AVERAGE(F138:K138)</f>
        <v>59.333333333333336</v>
      </c>
      <c r="N138" s="118">
        <f>MAX(G138:K138)-MIN(G138:K138)</f>
        <v>28</v>
      </c>
      <c r="O138" s="119">
        <f>_xlfn.STDEV.P(F138:K138)</f>
        <v>10.482790129010924</v>
      </c>
      <c r="P138" s="119">
        <f>(U138-M138)</f>
        <v>10.666666666666664</v>
      </c>
      <c r="Q138" s="117">
        <v>71</v>
      </c>
      <c r="R138" s="117">
        <v>66</v>
      </c>
      <c r="S138" s="117">
        <v>67</v>
      </c>
      <c r="T138" s="117">
        <v>67</v>
      </c>
      <c r="U138" s="120">
        <v>70</v>
      </c>
      <c r="V138" s="118">
        <f>SUM(Q138:U138)</f>
        <v>341</v>
      </c>
      <c r="W138" s="118">
        <f>AVERAGE(Q138:U138)</f>
        <v>68.2</v>
      </c>
      <c r="X138" s="118">
        <f>MAX(Q138:U138)-MIN(Q138:U138)</f>
        <v>5</v>
      </c>
      <c r="Y138" s="119">
        <f>_xlfn.STDEV.P(Q138:U138)</f>
        <v>1.9390719429665315</v>
      </c>
      <c r="Z138" s="119">
        <f>(U138-W138)</f>
        <v>1.7999999999999972</v>
      </c>
      <c r="AA138" s="121">
        <f>SUM(F138:K138,Q138:U138)</f>
        <v>697</v>
      </c>
      <c r="AB138" s="121">
        <f>AVERAGE(F138:K138,Q138:U138)</f>
        <v>63.363636363636367</v>
      </c>
      <c r="AC138" s="121">
        <f>MAX(G138:K138,Q138:U138)-MIN(G138:K138,Q138:U138)</f>
        <v>28</v>
      </c>
      <c r="AD138" s="122">
        <f>_xlfn.STDEV.P(F138:K138,Q138:U138)</f>
        <v>9.0078019443018729</v>
      </c>
      <c r="AE138" s="122">
        <f>(U138-AB138)</f>
        <v>6.6363636363636331</v>
      </c>
    </row>
    <row r="139" spans="2:31" x14ac:dyDescent="0.2">
      <c r="B139" s="221" t="s">
        <v>173</v>
      </c>
      <c r="C139" s="13" t="s">
        <v>307</v>
      </c>
      <c r="D139" s="13" t="s">
        <v>307</v>
      </c>
      <c r="E139" s="13" t="s">
        <v>307</v>
      </c>
      <c r="F139" s="13" t="s">
        <v>307</v>
      </c>
      <c r="G139" s="14" t="s">
        <v>307</v>
      </c>
      <c r="H139" s="14" t="s">
        <v>307</v>
      </c>
      <c r="I139" s="14" t="s">
        <v>307</v>
      </c>
      <c r="J139" s="14" t="s">
        <v>307</v>
      </c>
      <c r="K139" s="14" t="s">
        <v>307</v>
      </c>
      <c r="L139" s="15" t="s">
        <v>307</v>
      </c>
      <c r="M139" s="69" t="s">
        <v>307</v>
      </c>
      <c r="N139" s="15" t="s">
        <v>307</v>
      </c>
      <c r="O139" s="69" t="s">
        <v>307</v>
      </c>
      <c r="P139" s="69" t="s">
        <v>307</v>
      </c>
      <c r="Q139" s="14" t="s">
        <v>307</v>
      </c>
      <c r="R139" s="246">
        <f>(R137/R138)</f>
        <v>3.3030303030303032</v>
      </c>
      <c r="S139" s="246">
        <f>(S137/S138)</f>
        <v>3.3134328358208953</v>
      </c>
      <c r="T139" s="246">
        <f>(T137/T138)</f>
        <v>3.3582089552238807</v>
      </c>
      <c r="U139" s="123">
        <f>(U137/U138)</f>
        <v>3.2714285714285714</v>
      </c>
      <c r="V139" s="134" t="s">
        <v>307</v>
      </c>
      <c r="W139" s="134" t="s">
        <v>307</v>
      </c>
      <c r="X139" s="15" t="s">
        <v>307</v>
      </c>
      <c r="Y139" s="69" t="s">
        <v>307</v>
      </c>
      <c r="Z139" s="69" t="s">
        <v>307</v>
      </c>
      <c r="AA139" s="135" t="s">
        <v>307</v>
      </c>
      <c r="AB139" s="135" t="s">
        <v>307</v>
      </c>
      <c r="AC139" s="17" t="s">
        <v>307</v>
      </c>
      <c r="AD139" s="73" t="s">
        <v>307</v>
      </c>
      <c r="AE139" s="73" t="s">
        <v>307</v>
      </c>
    </row>
    <row r="141" spans="2:31" x14ac:dyDescent="0.2">
      <c r="B141" s="271"/>
      <c r="C141" s="283" t="s">
        <v>384</v>
      </c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</row>
    <row r="142" spans="2:31" ht="24.75" thickBot="1" x14ac:dyDescent="0.25">
      <c r="B142" s="18"/>
      <c r="C142" s="19">
        <v>2009</v>
      </c>
      <c r="D142" s="19">
        <v>2010</v>
      </c>
      <c r="E142" s="19">
        <v>2011</v>
      </c>
      <c r="F142" s="19">
        <v>2012</v>
      </c>
      <c r="G142" s="20">
        <v>2013</v>
      </c>
      <c r="H142" s="20">
        <v>2014</v>
      </c>
      <c r="I142" s="20">
        <v>2015</v>
      </c>
      <c r="J142" s="20">
        <v>2016</v>
      </c>
      <c r="K142" s="20">
        <v>2017</v>
      </c>
      <c r="L142" s="21" t="s">
        <v>0</v>
      </c>
      <c r="M142" s="21" t="s">
        <v>1</v>
      </c>
      <c r="N142" s="21" t="s">
        <v>2</v>
      </c>
      <c r="O142" s="21" t="s">
        <v>3</v>
      </c>
      <c r="P142" s="21" t="s">
        <v>435</v>
      </c>
      <c r="Q142" s="20">
        <v>2018</v>
      </c>
      <c r="R142" s="20">
        <v>2019</v>
      </c>
      <c r="S142" s="20">
        <v>2020</v>
      </c>
      <c r="T142" s="20">
        <v>2021</v>
      </c>
      <c r="U142" s="22">
        <v>2022</v>
      </c>
      <c r="V142" s="21" t="s">
        <v>0</v>
      </c>
      <c r="W142" s="21" t="s">
        <v>1</v>
      </c>
      <c r="X142" s="21" t="s">
        <v>2</v>
      </c>
      <c r="Y142" s="21" t="s">
        <v>3</v>
      </c>
      <c r="Z142" s="21" t="s">
        <v>435</v>
      </c>
      <c r="AA142" s="23" t="s">
        <v>5</v>
      </c>
      <c r="AB142" s="23" t="s">
        <v>6</v>
      </c>
      <c r="AC142" s="23" t="s">
        <v>7</v>
      </c>
      <c r="AD142" s="23" t="s">
        <v>8</v>
      </c>
      <c r="AE142" s="23" t="s">
        <v>435</v>
      </c>
    </row>
    <row r="143" spans="2:31" x14ac:dyDescent="0.2">
      <c r="B143" s="12" t="s">
        <v>80</v>
      </c>
      <c r="C143" s="13" t="s">
        <v>307</v>
      </c>
      <c r="D143" s="13">
        <v>1</v>
      </c>
      <c r="E143" s="13">
        <v>10</v>
      </c>
      <c r="F143" s="13">
        <v>5</v>
      </c>
      <c r="G143" s="14">
        <v>7</v>
      </c>
      <c r="H143" s="14">
        <v>6</v>
      </c>
      <c r="I143" s="14">
        <v>3</v>
      </c>
      <c r="J143" s="14">
        <v>1</v>
      </c>
      <c r="K143" s="14">
        <v>3</v>
      </c>
      <c r="L143" s="15">
        <f>SUM(G143:K143)</f>
        <v>20</v>
      </c>
      <c r="M143" s="15">
        <f>AVERAGE(G143:K143)</f>
        <v>4</v>
      </c>
      <c r="N143" s="15">
        <f>MAX(G143:K143)-MIN(G143:K143)</f>
        <v>6</v>
      </c>
      <c r="O143" s="69">
        <f>_xlfn.STDEV.P(G143:K143)</f>
        <v>2.1908902300206643</v>
      </c>
      <c r="P143" s="69">
        <f>(U143-M143)</f>
        <v>6</v>
      </c>
      <c r="Q143" s="14">
        <v>6</v>
      </c>
      <c r="R143" s="14">
        <v>5</v>
      </c>
      <c r="S143" s="14">
        <v>3</v>
      </c>
      <c r="T143" s="14">
        <v>4</v>
      </c>
      <c r="U143" s="16">
        <v>10</v>
      </c>
      <c r="V143" s="15">
        <f>SUM(Q143:U143)</f>
        <v>28</v>
      </c>
      <c r="W143" s="15">
        <f>AVERAGE(Q143:U143)</f>
        <v>5.6</v>
      </c>
      <c r="X143" s="15">
        <f>MAX(Q143:U143)-MIN(Q143:U143)</f>
        <v>7</v>
      </c>
      <c r="Y143" s="69">
        <f>_xlfn.STDEV.P(Q143:U143)</f>
        <v>2.4166091947189146</v>
      </c>
      <c r="Z143" s="69">
        <f>(U143-W143)</f>
        <v>4.4000000000000004</v>
      </c>
      <c r="AA143" s="17">
        <f>SUM(Q143:U143,G143:K143)</f>
        <v>48</v>
      </c>
      <c r="AB143" s="17">
        <f>AVERAGE(Q143:U143,G143:K143)</f>
        <v>4.8</v>
      </c>
      <c r="AC143" s="17">
        <f>MAX(G143:K143,Q143:U143)-MIN(G143:K143,Q143:U143)</f>
        <v>9</v>
      </c>
      <c r="AD143" s="73">
        <f>_xlfn.STDEV.P(Q143:U143,G143:K143)</f>
        <v>2.4413111231467406</v>
      </c>
      <c r="AE143" s="73">
        <f>(U143-AB143)</f>
        <v>5.2</v>
      </c>
    </row>
    <row r="144" spans="2:31" ht="12.75" thickBot="1" x14ac:dyDescent="0.25">
      <c r="B144" s="57" t="s">
        <v>28</v>
      </c>
      <c r="C144" s="35" t="s">
        <v>307</v>
      </c>
      <c r="D144" s="191">
        <f>(D143/D151)</f>
        <v>2.0408163265306121E-2</v>
      </c>
      <c r="E144" s="191">
        <f t="shared" ref="E144:H144" si="105">(E143/E151)</f>
        <v>0.17857142857142858</v>
      </c>
      <c r="F144" s="191">
        <f t="shared" si="105"/>
        <v>7.2463768115942032E-2</v>
      </c>
      <c r="G144" s="76">
        <f t="shared" si="105"/>
        <v>0.11864406779661017</v>
      </c>
      <c r="H144" s="76">
        <f t="shared" si="105"/>
        <v>7.792207792207792E-2</v>
      </c>
      <c r="I144" s="76">
        <f>(I143/I151)</f>
        <v>6.1224489795918366E-2</v>
      </c>
      <c r="J144" s="76">
        <f t="shared" ref="J144:K144" si="106">(J143/J151)</f>
        <v>2.0408163265306121E-2</v>
      </c>
      <c r="K144" s="76">
        <f t="shared" si="106"/>
        <v>5.6603773584905662E-2</v>
      </c>
      <c r="L144" s="97">
        <f>(L143/L151)</f>
        <v>6.968641114982578E-2</v>
      </c>
      <c r="M144" s="124"/>
      <c r="N144" s="124"/>
      <c r="O144" s="166"/>
      <c r="P144" s="166"/>
      <c r="Q144" s="76">
        <f t="shared" ref="Q144" si="107">(Q143/Q151)</f>
        <v>8.4507042253521125E-2</v>
      </c>
      <c r="R144" s="76">
        <f>(R143/R151)</f>
        <v>7.575757575757576E-2</v>
      </c>
      <c r="S144" s="76">
        <f>(S143/S151)</f>
        <v>4.4776119402985072E-2</v>
      </c>
      <c r="T144" s="76">
        <f>(T143/T151)</f>
        <v>5.9701492537313432E-2</v>
      </c>
      <c r="U144" s="96">
        <f>(U143/U151)</f>
        <v>0.14285714285714285</v>
      </c>
      <c r="V144" s="97">
        <f>(V143/V151)</f>
        <v>8.2111436950146624E-2</v>
      </c>
      <c r="W144" s="124"/>
      <c r="X144" s="124"/>
      <c r="Y144" s="166"/>
      <c r="Z144" s="166"/>
      <c r="AA144" s="104">
        <f>(AA143/AA151)</f>
        <v>7.6433121019108277E-2</v>
      </c>
      <c r="AB144" s="115"/>
      <c r="AC144" s="115"/>
      <c r="AD144" s="126"/>
      <c r="AE144" s="126"/>
    </row>
    <row r="145" spans="2:31" x14ac:dyDescent="0.2">
      <c r="B145" s="29" t="s">
        <v>81</v>
      </c>
      <c r="C145" s="13" t="s">
        <v>307</v>
      </c>
      <c r="D145" s="13">
        <v>37</v>
      </c>
      <c r="E145" s="13">
        <v>37</v>
      </c>
      <c r="F145" s="13">
        <v>47</v>
      </c>
      <c r="G145" s="14">
        <v>40</v>
      </c>
      <c r="H145" s="14">
        <v>56</v>
      </c>
      <c r="I145" s="14">
        <v>40</v>
      </c>
      <c r="J145" s="14">
        <v>38</v>
      </c>
      <c r="K145" s="14">
        <v>34</v>
      </c>
      <c r="L145" s="15">
        <f>SUM(G145:K145)</f>
        <v>208</v>
      </c>
      <c r="M145" s="15">
        <f>AVERAGE(G145:K145)</f>
        <v>41.6</v>
      </c>
      <c r="N145" s="15">
        <f t="shared" ref="N145:N149" si="108">MAX(G145:K145)-MIN(G145:K145)</f>
        <v>22</v>
      </c>
      <c r="O145" s="69">
        <f>_xlfn.STDEV.P(G145:K145)</f>
        <v>7.5259550888907114</v>
      </c>
      <c r="P145" s="69">
        <f>(U145-M145)</f>
        <v>5.3999999999999986</v>
      </c>
      <c r="Q145" s="14">
        <v>47</v>
      </c>
      <c r="R145" s="14">
        <v>46</v>
      </c>
      <c r="S145" s="14">
        <v>46</v>
      </c>
      <c r="T145" s="14">
        <v>47</v>
      </c>
      <c r="U145" s="16">
        <v>47</v>
      </c>
      <c r="V145" s="15">
        <f>SUM(Q145:U145)</f>
        <v>233</v>
      </c>
      <c r="W145" s="69">
        <f>AVERAGE(Q145:U145)</f>
        <v>46.6</v>
      </c>
      <c r="X145" s="15">
        <f t="shared" ref="X145:X149" si="109">MAX(Q145:U145)-MIN(Q145:U145)</f>
        <v>1</v>
      </c>
      <c r="Y145" s="69">
        <f>_xlfn.STDEV.P(Q145:U145)</f>
        <v>0.4898979485566356</v>
      </c>
      <c r="Z145" s="69">
        <f>(U145-W145)</f>
        <v>0.39999999999999858</v>
      </c>
      <c r="AA145" s="17">
        <f>SUM(Q145:U145,G145:K145)</f>
        <v>441</v>
      </c>
      <c r="AB145" s="17">
        <f>AVERAGE(Q145:U145,G145:K145)</f>
        <v>44.1</v>
      </c>
      <c r="AC145" s="17">
        <f t="shared" ref="AC145:AC149" si="110">MAX(G145:K145,Q145:U145)-MIN(G145:K145,Q145:U145)</f>
        <v>22</v>
      </c>
      <c r="AD145" s="73">
        <f>_xlfn.STDEV.P(Q145:U145,G145:K145)</f>
        <v>5.8898217290508885</v>
      </c>
      <c r="AE145" s="73">
        <f>(U145-AB145)</f>
        <v>2.8999999999999986</v>
      </c>
    </row>
    <row r="146" spans="2:31" ht="12.75" thickBot="1" x14ac:dyDescent="0.25">
      <c r="B146" s="56" t="s">
        <v>28</v>
      </c>
      <c r="C146" s="35" t="s">
        <v>307</v>
      </c>
      <c r="D146" s="191">
        <f>(D145/D151)</f>
        <v>0.75510204081632648</v>
      </c>
      <c r="E146" s="191">
        <f t="shared" ref="E146:H146" si="111">(E145/E151)</f>
        <v>0.6607142857142857</v>
      </c>
      <c r="F146" s="191">
        <f t="shared" si="111"/>
        <v>0.6811594202898551</v>
      </c>
      <c r="G146" s="76">
        <f t="shared" si="111"/>
        <v>0.67796610169491522</v>
      </c>
      <c r="H146" s="76">
        <f t="shared" si="111"/>
        <v>0.72727272727272729</v>
      </c>
      <c r="I146" s="76">
        <f>(I145/I151)</f>
        <v>0.81632653061224492</v>
      </c>
      <c r="J146" s="76">
        <f t="shared" ref="J146:K146" si="112">(J145/J151)</f>
        <v>0.77551020408163263</v>
      </c>
      <c r="K146" s="76">
        <f t="shared" si="112"/>
        <v>0.64150943396226412</v>
      </c>
      <c r="L146" s="97">
        <f>(L145/L151)</f>
        <v>0.72473867595818819</v>
      </c>
      <c r="M146" s="124"/>
      <c r="N146" s="124"/>
      <c r="O146" s="166"/>
      <c r="P146" s="166"/>
      <c r="Q146" s="76">
        <f t="shared" ref="Q146" si="113">(Q145/Q151)</f>
        <v>0.6619718309859155</v>
      </c>
      <c r="R146" s="76">
        <f>(R145/R151)</f>
        <v>0.69696969696969702</v>
      </c>
      <c r="S146" s="76">
        <f>(S145/S151)</f>
        <v>0.68656716417910446</v>
      </c>
      <c r="T146" s="76">
        <f>(T145/T151)</f>
        <v>0.70149253731343286</v>
      </c>
      <c r="U146" s="96">
        <f>(U145/U151)</f>
        <v>0.67142857142857137</v>
      </c>
      <c r="V146" s="97">
        <f>(V145/V151)</f>
        <v>0.68328445747800581</v>
      </c>
      <c r="W146" s="124"/>
      <c r="X146" s="124"/>
      <c r="Y146" s="166"/>
      <c r="Z146" s="166"/>
      <c r="AA146" s="104">
        <f>(AA145/AA151)</f>
        <v>0.70222929936305734</v>
      </c>
      <c r="AB146" s="115"/>
      <c r="AC146" s="115"/>
      <c r="AD146" s="126"/>
      <c r="AE146" s="126"/>
    </row>
    <row r="147" spans="2:31" x14ac:dyDescent="0.2">
      <c r="B147" s="29" t="s">
        <v>82</v>
      </c>
      <c r="C147" s="13" t="s">
        <v>307</v>
      </c>
      <c r="D147" s="13">
        <v>10</v>
      </c>
      <c r="E147" s="13">
        <v>9</v>
      </c>
      <c r="F147" s="13">
        <v>16</v>
      </c>
      <c r="G147" s="14">
        <v>12</v>
      </c>
      <c r="H147" s="14">
        <v>14</v>
      </c>
      <c r="I147" s="14">
        <v>6</v>
      </c>
      <c r="J147" s="14">
        <v>10</v>
      </c>
      <c r="K147" s="14">
        <v>15</v>
      </c>
      <c r="L147" s="15">
        <f>SUM(G147:K147)</f>
        <v>57</v>
      </c>
      <c r="M147" s="15">
        <f>AVERAGE(G147:K147)</f>
        <v>11.4</v>
      </c>
      <c r="N147" s="15">
        <f t="shared" si="108"/>
        <v>9</v>
      </c>
      <c r="O147" s="69">
        <f>_xlfn.STDEV.P(G147:K147)</f>
        <v>3.2</v>
      </c>
      <c r="P147" s="69">
        <f>(U147-M147)</f>
        <v>0.59999999999999964</v>
      </c>
      <c r="Q147" s="14">
        <v>17</v>
      </c>
      <c r="R147" s="14">
        <v>14</v>
      </c>
      <c r="S147" s="14">
        <v>16</v>
      </c>
      <c r="T147" s="14">
        <v>16</v>
      </c>
      <c r="U147" s="16">
        <v>12</v>
      </c>
      <c r="V147" s="15">
        <f>SUM(Q147:U147)</f>
        <v>75</v>
      </c>
      <c r="W147" s="69">
        <f>AVERAGE(Q147:U147)</f>
        <v>15</v>
      </c>
      <c r="X147" s="15">
        <f t="shared" si="109"/>
        <v>5</v>
      </c>
      <c r="Y147" s="69">
        <f>_xlfn.STDEV.P(Q147:U147)</f>
        <v>1.7888543819998317</v>
      </c>
      <c r="Z147" s="69">
        <f>(U147-W147)</f>
        <v>-3</v>
      </c>
      <c r="AA147" s="17">
        <f>SUM(Q147:U147,G147:K147)</f>
        <v>132</v>
      </c>
      <c r="AB147" s="17">
        <f>AVERAGE(Q147:U147,G147:K147)</f>
        <v>13.2</v>
      </c>
      <c r="AC147" s="17">
        <f t="shared" si="110"/>
        <v>11</v>
      </c>
      <c r="AD147" s="73">
        <f>_xlfn.STDEV.P(Q147:U147,G147:K147)</f>
        <v>3.1559467676119</v>
      </c>
      <c r="AE147" s="73">
        <f>(U147-AB147)</f>
        <v>-1.1999999999999993</v>
      </c>
    </row>
    <row r="148" spans="2:31" ht="12.75" thickBot="1" x14ac:dyDescent="0.25">
      <c r="B148" s="56" t="s">
        <v>28</v>
      </c>
      <c r="C148" s="35" t="s">
        <v>307</v>
      </c>
      <c r="D148" s="191">
        <f>(D147/D151)</f>
        <v>0.20408163265306123</v>
      </c>
      <c r="E148" s="191">
        <f t="shared" ref="E148:H148" si="114">(E147/E151)</f>
        <v>0.16071428571428573</v>
      </c>
      <c r="F148" s="191">
        <f t="shared" si="114"/>
        <v>0.2318840579710145</v>
      </c>
      <c r="G148" s="76">
        <f t="shared" si="114"/>
        <v>0.20338983050847459</v>
      </c>
      <c r="H148" s="76">
        <f t="shared" si="114"/>
        <v>0.18181818181818182</v>
      </c>
      <c r="I148" s="76">
        <f>(I147/I151)</f>
        <v>0.12244897959183673</v>
      </c>
      <c r="J148" s="76">
        <f t="shared" ref="J148:K148" si="115">(J147/J151)</f>
        <v>0.20408163265306123</v>
      </c>
      <c r="K148" s="76">
        <f t="shared" si="115"/>
        <v>0.28301886792452829</v>
      </c>
      <c r="L148" s="97">
        <f>(L147/L151)</f>
        <v>0.19860627177700349</v>
      </c>
      <c r="M148" s="124"/>
      <c r="N148" s="124"/>
      <c r="O148" s="166"/>
      <c r="P148" s="166"/>
      <c r="Q148" s="76">
        <f t="shared" ref="Q148" si="116">(Q147/Q151)</f>
        <v>0.23943661971830985</v>
      </c>
      <c r="R148" s="76">
        <f>(R147/R151)</f>
        <v>0.21212121212121213</v>
      </c>
      <c r="S148" s="76">
        <f>(S147/S151)</f>
        <v>0.23880597014925373</v>
      </c>
      <c r="T148" s="76">
        <f>(T147/T151)</f>
        <v>0.23880597014925373</v>
      </c>
      <c r="U148" s="96">
        <f>(U147/U151)</f>
        <v>0.17142857142857143</v>
      </c>
      <c r="V148" s="97">
        <f>(V147/V151)</f>
        <v>0.21994134897360704</v>
      </c>
      <c r="W148" s="124"/>
      <c r="X148" s="124"/>
      <c r="Y148" s="166"/>
      <c r="Z148" s="166"/>
      <c r="AA148" s="104">
        <f>(AA147/AA151)</f>
        <v>0.21019108280254778</v>
      </c>
      <c r="AB148" s="115"/>
      <c r="AC148" s="115"/>
      <c r="AD148" s="126"/>
      <c r="AE148" s="126"/>
    </row>
    <row r="149" spans="2:31" x14ac:dyDescent="0.2">
      <c r="B149" s="29" t="s">
        <v>83</v>
      </c>
      <c r="C149" s="13" t="s">
        <v>307</v>
      </c>
      <c r="D149" s="13">
        <v>1</v>
      </c>
      <c r="E149" s="13">
        <v>0</v>
      </c>
      <c r="F149" s="13">
        <v>1</v>
      </c>
      <c r="G149" s="14">
        <v>0</v>
      </c>
      <c r="H149" s="14">
        <v>1</v>
      </c>
      <c r="I149" s="14">
        <v>0</v>
      </c>
      <c r="J149" s="14">
        <v>0</v>
      </c>
      <c r="K149" s="14">
        <v>1</v>
      </c>
      <c r="L149" s="15">
        <f>SUM(G149:K149)</f>
        <v>2</v>
      </c>
      <c r="M149" s="15">
        <f>AVERAGE(G149:K149)</f>
        <v>0.4</v>
      </c>
      <c r="N149" s="15">
        <f t="shared" si="108"/>
        <v>1</v>
      </c>
      <c r="O149" s="69">
        <f>_xlfn.STDEV.P(G149:K149)</f>
        <v>0.4898979485566356</v>
      </c>
      <c r="P149" s="69">
        <f>(U149-M149)</f>
        <v>0.6</v>
      </c>
      <c r="Q149" s="14">
        <v>1</v>
      </c>
      <c r="R149" s="14">
        <v>1</v>
      </c>
      <c r="S149" s="14">
        <v>2</v>
      </c>
      <c r="T149" s="14">
        <v>0</v>
      </c>
      <c r="U149" s="16">
        <v>1</v>
      </c>
      <c r="V149" s="15">
        <f>SUM(Q149:U149)</f>
        <v>5</v>
      </c>
      <c r="W149" s="69">
        <f>AVERAGE(Q149:U149)</f>
        <v>1</v>
      </c>
      <c r="X149" s="15">
        <f t="shared" si="109"/>
        <v>2</v>
      </c>
      <c r="Y149" s="69">
        <f>_xlfn.STDEV.P(Q149:U149)</f>
        <v>0.63245553203367588</v>
      </c>
      <c r="Z149" s="69">
        <f>(U149-W149)</f>
        <v>0</v>
      </c>
      <c r="AA149" s="17">
        <f>SUM(Q149:U149,G149:K149)</f>
        <v>7</v>
      </c>
      <c r="AB149" s="17">
        <f>AVERAGE(Q149:U149,G149:K149)</f>
        <v>0.7</v>
      </c>
      <c r="AC149" s="17">
        <f t="shared" si="110"/>
        <v>2</v>
      </c>
      <c r="AD149" s="73">
        <f>_xlfn.STDEV.P(Q149:U149,G149:K149)</f>
        <v>0.6403124237432849</v>
      </c>
      <c r="AE149" s="73">
        <f>(U149-AB149)</f>
        <v>0.30000000000000004</v>
      </c>
    </row>
    <row r="150" spans="2:31" ht="12.75" thickBot="1" x14ac:dyDescent="0.25">
      <c r="B150" s="56" t="s">
        <v>28</v>
      </c>
      <c r="C150" s="35" t="s">
        <v>307</v>
      </c>
      <c r="D150" s="191">
        <f>(D149/D151)</f>
        <v>2.0408163265306121E-2</v>
      </c>
      <c r="E150" s="191">
        <f t="shared" ref="E150:H150" si="117">(E149/E151)</f>
        <v>0</v>
      </c>
      <c r="F150" s="191">
        <f t="shared" si="117"/>
        <v>1.4492753623188406E-2</v>
      </c>
      <c r="G150" s="76">
        <f t="shared" si="117"/>
        <v>0</v>
      </c>
      <c r="H150" s="76">
        <f t="shared" si="117"/>
        <v>1.2987012987012988E-2</v>
      </c>
      <c r="I150" s="76">
        <f>(I149/I151)</f>
        <v>0</v>
      </c>
      <c r="J150" s="76">
        <f t="shared" ref="J150:K150" si="118">(J149/J151)</f>
        <v>0</v>
      </c>
      <c r="K150" s="76">
        <f t="shared" si="118"/>
        <v>1.8867924528301886E-2</v>
      </c>
      <c r="L150" s="97">
        <f>(L149/L151)</f>
        <v>6.9686411149825784E-3</v>
      </c>
      <c r="M150" s="124"/>
      <c r="N150" s="124"/>
      <c r="O150" s="124"/>
      <c r="P150" s="124"/>
      <c r="Q150" s="76">
        <f t="shared" ref="Q150" si="119">(Q149/Q151)</f>
        <v>1.4084507042253521E-2</v>
      </c>
      <c r="R150" s="76">
        <f>(R149/R151)</f>
        <v>1.5151515151515152E-2</v>
      </c>
      <c r="S150" s="76">
        <f>(S149/S151)</f>
        <v>2.9850746268656716E-2</v>
      </c>
      <c r="T150" s="76">
        <f>(T149/T151)</f>
        <v>0</v>
      </c>
      <c r="U150" s="96">
        <f>(U149/U151)</f>
        <v>1.4285714285714285E-2</v>
      </c>
      <c r="V150" s="97">
        <f>(V149/V151)</f>
        <v>1.466275659824047E-2</v>
      </c>
      <c r="W150" s="124"/>
      <c r="X150" s="124"/>
      <c r="Y150" s="124"/>
      <c r="Z150" s="124"/>
      <c r="AA150" s="104">
        <f>(AA149/AA151)</f>
        <v>1.1146496815286623E-2</v>
      </c>
      <c r="AB150" s="115"/>
      <c r="AC150" s="115"/>
      <c r="AD150" s="115"/>
      <c r="AE150" s="115"/>
    </row>
    <row r="151" spans="2:31" x14ac:dyDescent="0.2">
      <c r="B151" s="36" t="s">
        <v>19</v>
      </c>
      <c r="C151" s="116" t="s">
        <v>307</v>
      </c>
      <c r="D151" s="116">
        <v>49</v>
      </c>
      <c r="E151" s="116">
        <v>56</v>
      </c>
      <c r="F151" s="116">
        <v>69</v>
      </c>
      <c r="G151" s="117">
        <v>59</v>
      </c>
      <c r="H151" s="117">
        <v>77</v>
      </c>
      <c r="I151" s="117">
        <v>49</v>
      </c>
      <c r="J151" s="117">
        <v>49</v>
      </c>
      <c r="K151" s="117">
        <v>53</v>
      </c>
      <c r="L151" s="118">
        <f>SUM(G151:K151)</f>
        <v>287</v>
      </c>
      <c r="M151" s="119">
        <f>AVERAGE(G151:K151)</f>
        <v>57.4</v>
      </c>
      <c r="N151" s="118">
        <f>MAX(G151:K151)-MIN(G151:K151)</f>
        <v>28</v>
      </c>
      <c r="O151" s="119">
        <f>_xlfn.STDEV.P(G151:K151)</f>
        <v>10.461357464497617</v>
      </c>
      <c r="P151" s="119">
        <f>(U151-M151)</f>
        <v>12.600000000000001</v>
      </c>
      <c r="Q151" s="117">
        <v>71</v>
      </c>
      <c r="R151" s="117">
        <v>66</v>
      </c>
      <c r="S151" s="117">
        <v>67</v>
      </c>
      <c r="T151" s="117">
        <v>67</v>
      </c>
      <c r="U151" s="120">
        <v>70</v>
      </c>
      <c r="V151" s="118">
        <f>SUM(Q151:U151)</f>
        <v>341</v>
      </c>
      <c r="W151" s="118">
        <f>AVERAGE(Q151:U151)</f>
        <v>68.2</v>
      </c>
      <c r="X151" s="118">
        <f>MAX(Q151:U151)-MIN(Q151:U151)</f>
        <v>5</v>
      </c>
      <c r="Y151" s="119">
        <f>_xlfn.STDEV.P(Q151:U151)</f>
        <v>1.9390719429665315</v>
      </c>
      <c r="Z151" s="119">
        <f>(U151-W151)</f>
        <v>1.7999999999999972</v>
      </c>
      <c r="AA151" s="121">
        <f>SUM(G151:K151,Q151:U151)</f>
        <v>628</v>
      </c>
      <c r="AB151" s="121">
        <f>AVERAGE(G151:K151,Q151:U151)</f>
        <v>62.8</v>
      </c>
      <c r="AC151" s="121">
        <f>MAX(G151:K151,Q151:U151)-MIN(G151:K151,Q151:U151)</f>
        <v>28</v>
      </c>
      <c r="AD151" s="122">
        <f>_xlfn.STDEV.P(G151:K151,Q151:U151)</f>
        <v>9.2606695222321811</v>
      </c>
      <c r="AE151" s="122">
        <f>(U151-AB151)</f>
        <v>7.2000000000000028</v>
      </c>
    </row>
    <row r="153" spans="2:31" x14ac:dyDescent="0.2">
      <c r="B153" s="271"/>
      <c r="C153" s="283" t="s">
        <v>385</v>
      </c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</row>
    <row r="154" spans="2:31" ht="24.75" thickBot="1" x14ac:dyDescent="0.25">
      <c r="B154" s="18"/>
      <c r="C154" s="19">
        <v>2009</v>
      </c>
      <c r="D154" s="19">
        <v>2010</v>
      </c>
      <c r="E154" s="19">
        <v>2011</v>
      </c>
      <c r="F154" s="19">
        <v>2012</v>
      </c>
      <c r="G154" s="20">
        <v>2013</v>
      </c>
      <c r="H154" s="20">
        <v>2014</v>
      </c>
      <c r="I154" s="20">
        <v>2015</v>
      </c>
      <c r="J154" s="20">
        <v>2016</v>
      </c>
      <c r="K154" s="20">
        <v>2017</v>
      </c>
      <c r="L154" s="21" t="s">
        <v>0</v>
      </c>
      <c r="M154" s="21" t="s">
        <v>1</v>
      </c>
      <c r="N154" s="21" t="s">
        <v>2</v>
      </c>
      <c r="O154" s="21" t="s">
        <v>3</v>
      </c>
      <c r="P154" s="21" t="s">
        <v>435</v>
      </c>
      <c r="Q154" s="20">
        <v>2018</v>
      </c>
      <c r="R154" s="20">
        <v>2019</v>
      </c>
      <c r="S154" s="20">
        <v>2020</v>
      </c>
      <c r="T154" s="20">
        <v>2021</v>
      </c>
      <c r="U154" s="22">
        <v>2022</v>
      </c>
      <c r="V154" s="21" t="s">
        <v>0</v>
      </c>
      <c r="W154" s="21" t="s">
        <v>1</v>
      </c>
      <c r="X154" s="21" t="s">
        <v>2</v>
      </c>
      <c r="Y154" s="21" t="s">
        <v>3</v>
      </c>
      <c r="Z154" s="21" t="s">
        <v>435</v>
      </c>
      <c r="AA154" s="23" t="s">
        <v>5</v>
      </c>
      <c r="AB154" s="23" t="s">
        <v>6</v>
      </c>
      <c r="AC154" s="23" t="s">
        <v>7</v>
      </c>
      <c r="AD154" s="23" t="s">
        <v>8</v>
      </c>
      <c r="AE154" s="23" t="s">
        <v>435</v>
      </c>
    </row>
    <row r="155" spans="2:31" x14ac:dyDescent="0.2">
      <c r="B155" s="12" t="s">
        <v>23</v>
      </c>
      <c r="C155" s="13" t="s">
        <v>307</v>
      </c>
      <c r="D155" s="13">
        <v>12</v>
      </c>
      <c r="E155" s="13">
        <v>13</v>
      </c>
      <c r="F155" s="13">
        <v>11</v>
      </c>
      <c r="G155" s="14">
        <v>8</v>
      </c>
      <c r="H155" s="14">
        <v>12</v>
      </c>
      <c r="I155" s="14">
        <v>11</v>
      </c>
      <c r="J155" s="14">
        <v>10</v>
      </c>
      <c r="K155" s="14">
        <v>11</v>
      </c>
      <c r="L155" s="15">
        <f>SUM(G155:K155)</f>
        <v>52</v>
      </c>
      <c r="M155" s="15">
        <f>AVERAGE(G155:K155)</f>
        <v>10.4</v>
      </c>
      <c r="N155" s="15">
        <f>MAX(G155:K155)-MIN(G155:K155)</f>
        <v>4</v>
      </c>
      <c r="O155" s="69">
        <f>_xlfn.STDEV.P(G155:K155)</f>
        <v>1.3564659966250536</v>
      </c>
      <c r="P155" s="15">
        <f>(U155-M155)</f>
        <v>4.5999999999999996</v>
      </c>
      <c r="Q155" s="14">
        <v>17</v>
      </c>
      <c r="R155" s="14">
        <v>16</v>
      </c>
      <c r="S155" s="14">
        <v>11</v>
      </c>
      <c r="T155" s="14">
        <v>17</v>
      </c>
      <c r="U155" s="16">
        <v>15</v>
      </c>
      <c r="V155" s="15">
        <f>SUM(Q155:U155)</f>
        <v>76</v>
      </c>
      <c r="W155" s="69">
        <f>AVERAGE(Q155:U155)</f>
        <v>15.2</v>
      </c>
      <c r="X155" s="15">
        <f>MAX(Q155:U155)-MIN(Q155:U155)</f>
        <v>6</v>
      </c>
      <c r="Y155" s="69">
        <f>_xlfn.STDEV.P(Q155:U155)</f>
        <v>2.2271057451320089</v>
      </c>
      <c r="Z155" s="69">
        <f>(U155-W155)</f>
        <v>-0.19999999999999929</v>
      </c>
      <c r="AA155" s="17">
        <f>SUM(Q155:U155,G155:K155)</f>
        <v>128</v>
      </c>
      <c r="AB155" s="17">
        <f>AVERAGE(Q155:U155,G155:K155)</f>
        <v>12.8</v>
      </c>
      <c r="AC155" s="17">
        <f>MAX(G155:K155,Q155:U155)-MIN(G155:K155,Q155:U155)</f>
        <v>9</v>
      </c>
      <c r="AD155" s="73">
        <f>_xlfn.STDEV.P(Q155:U155,G155:K155)</f>
        <v>3.0265491900843111</v>
      </c>
      <c r="AE155" s="17">
        <f>(U155-AB155)</f>
        <v>2.1999999999999993</v>
      </c>
    </row>
    <row r="156" spans="2:31" ht="12.75" thickBot="1" x14ac:dyDescent="0.25">
      <c r="B156" s="57" t="s">
        <v>28</v>
      </c>
      <c r="C156" s="35" t="s">
        <v>307</v>
      </c>
      <c r="D156" s="191">
        <f>(D155/D157)</f>
        <v>0.24489795918367346</v>
      </c>
      <c r="E156" s="191">
        <f t="shared" ref="E156:H156" si="120">(E155/E157)</f>
        <v>0.23214285714285715</v>
      </c>
      <c r="F156" s="191">
        <f t="shared" si="120"/>
        <v>0.15942028985507245</v>
      </c>
      <c r="G156" s="76">
        <f t="shared" si="120"/>
        <v>0.13559322033898305</v>
      </c>
      <c r="H156" s="76">
        <f t="shared" si="120"/>
        <v>0.15584415584415584</v>
      </c>
      <c r="I156" s="76">
        <f>(I155/I157)</f>
        <v>0.22448979591836735</v>
      </c>
      <c r="J156" s="76">
        <f t="shared" ref="J156:K156" si="121">(J155/J157)</f>
        <v>0.20408163265306123</v>
      </c>
      <c r="K156" s="76">
        <f t="shared" si="121"/>
        <v>0.20754716981132076</v>
      </c>
      <c r="L156" s="97">
        <f>(L155/L157)</f>
        <v>0.18118466898954705</v>
      </c>
      <c r="M156" s="137"/>
      <c r="N156" s="137"/>
      <c r="O156" s="137"/>
      <c r="P156" s="137"/>
      <c r="Q156" s="76">
        <f t="shared" ref="Q156" si="122">(Q155/Q157)</f>
        <v>0.23943661971830985</v>
      </c>
      <c r="R156" s="76">
        <f>(R155/R157)</f>
        <v>0.24242424242424243</v>
      </c>
      <c r="S156" s="76">
        <f>(S155/S157)</f>
        <v>0.16417910447761194</v>
      </c>
      <c r="T156" s="76">
        <f>(T155/T157)</f>
        <v>0.2537313432835821</v>
      </c>
      <c r="U156" s="96">
        <f>(U155/U157)</f>
        <v>0.21428571428571427</v>
      </c>
      <c r="V156" s="97">
        <f>(V155/V157)</f>
        <v>0.22287390029325513</v>
      </c>
      <c r="W156" s="137"/>
      <c r="X156" s="137"/>
      <c r="Y156" s="137"/>
      <c r="Z156" s="137"/>
      <c r="AA156" s="104">
        <f>(AA155/AA157)</f>
        <v>0.20382165605095542</v>
      </c>
      <c r="AB156" s="115"/>
      <c r="AC156" s="115"/>
      <c r="AD156" s="115"/>
      <c r="AE156" s="115"/>
    </row>
    <row r="157" spans="2:31" x14ac:dyDescent="0.2">
      <c r="B157" s="36" t="s">
        <v>19</v>
      </c>
      <c r="C157" s="116" t="s">
        <v>307</v>
      </c>
      <c r="D157" s="116">
        <v>49</v>
      </c>
      <c r="E157" s="116">
        <v>56</v>
      </c>
      <c r="F157" s="116">
        <v>69</v>
      </c>
      <c r="G157" s="117">
        <v>59</v>
      </c>
      <c r="H157" s="117">
        <v>77</v>
      </c>
      <c r="I157" s="117">
        <v>49</v>
      </c>
      <c r="J157" s="117">
        <v>49</v>
      </c>
      <c r="K157" s="117">
        <v>53</v>
      </c>
      <c r="L157" s="118">
        <f>SUM(G157:K157)</f>
        <v>287</v>
      </c>
      <c r="M157" s="119">
        <f>AVERAGE(G157:K157)</f>
        <v>57.4</v>
      </c>
      <c r="N157" s="118">
        <f>MAX(G157:K157)-MIN(G157:K157)</f>
        <v>28</v>
      </c>
      <c r="O157" s="119">
        <f>_xlfn.STDEV.P(G157:K157)</f>
        <v>10.461357464497617</v>
      </c>
      <c r="P157" s="119">
        <f>(U157-M157)</f>
        <v>12.600000000000001</v>
      </c>
      <c r="Q157" s="117">
        <v>71</v>
      </c>
      <c r="R157" s="117">
        <v>66</v>
      </c>
      <c r="S157" s="117">
        <v>67</v>
      </c>
      <c r="T157" s="117">
        <v>67</v>
      </c>
      <c r="U157" s="120">
        <v>70</v>
      </c>
      <c r="V157" s="118">
        <f>SUM(Q157:U157)</f>
        <v>341</v>
      </c>
      <c r="W157" s="118">
        <f>AVERAGE(Q157:U157)</f>
        <v>68.2</v>
      </c>
      <c r="X157" s="118">
        <f>MAX(Q157:U157)-MIN(Q157:U157)</f>
        <v>5</v>
      </c>
      <c r="Y157" s="119">
        <f>_xlfn.STDEV.P(Q157:U157)</f>
        <v>1.9390719429665315</v>
      </c>
      <c r="Z157" s="119">
        <f>(U157-W157)</f>
        <v>1.7999999999999972</v>
      </c>
      <c r="AA157" s="121">
        <f>SUM(G157:K157,Q157:U157)</f>
        <v>628</v>
      </c>
      <c r="AB157" s="121">
        <f>AVERAGE(G157:K157,Q157:U157)</f>
        <v>62.8</v>
      </c>
      <c r="AC157" s="121">
        <f>MAX(G157:K157,Q157:U157)-MIN(G157:K157,Q157:U157)</f>
        <v>28</v>
      </c>
      <c r="AD157" s="122">
        <f>_xlfn.STDEV.P(G157:K157,Q157:U157)</f>
        <v>9.2606695222321811</v>
      </c>
      <c r="AE157" s="122">
        <f>(U157-AB157)</f>
        <v>7.2000000000000028</v>
      </c>
    </row>
    <row r="159" spans="2:31" x14ac:dyDescent="0.2">
      <c r="B159" s="271"/>
      <c r="C159" s="283" t="s">
        <v>436</v>
      </c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</row>
    <row r="160" spans="2:31" ht="24.75" thickBot="1" x14ac:dyDescent="0.25">
      <c r="B160" s="18"/>
      <c r="C160" s="19">
        <v>2009</v>
      </c>
      <c r="D160" s="19">
        <v>2010</v>
      </c>
      <c r="E160" s="19">
        <v>2011</v>
      </c>
      <c r="F160" s="19">
        <v>2012</v>
      </c>
      <c r="G160" s="20">
        <v>2013</v>
      </c>
      <c r="H160" s="20">
        <v>2014</v>
      </c>
      <c r="I160" s="20">
        <v>2015</v>
      </c>
      <c r="J160" s="20">
        <v>2016</v>
      </c>
      <c r="K160" s="20">
        <v>2017</v>
      </c>
      <c r="L160" s="21" t="s">
        <v>0</v>
      </c>
      <c r="M160" s="21" t="s">
        <v>1</v>
      </c>
      <c r="N160" s="21" t="s">
        <v>2</v>
      </c>
      <c r="O160" s="21" t="s">
        <v>3</v>
      </c>
      <c r="P160" s="21" t="s">
        <v>435</v>
      </c>
      <c r="Q160" s="20">
        <v>2018</v>
      </c>
      <c r="R160" s="20">
        <v>2019</v>
      </c>
      <c r="S160" s="20">
        <v>2020</v>
      </c>
      <c r="T160" s="20">
        <v>2021</v>
      </c>
      <c r="U160" s="22">
        <v>2022</v>
      </c>
      <c r="V160" s="21" t="s">
        <v>0</v>
      </c>
      <c r="W160" s="21" t="s">
        <v>1</v>
      </c>
      <c r="X160" s="21" t="s">
        <v>2</v>
      </c>
      <c r="Y160" s="21" t="s">
        <v>3</v>
      </c>
      <c r="Z160" s="21" t="s">
        <v>435</v>
      </c>
      <c r="AA160" s="23" t="s">
        <v>5</v>
      </c>
      <c r="AB160" s="23" t="s">
        <v>6</v>
      </c>
      <c r="AC160" s="23" t="s">
        <v>7</v>
      </c>
      <c r="AD160" s="23" t="s">
        <v>8</v>
      </c>
      <c r="AE160" s="23" t="s">
        <v>435</v>
      </c>
    </row>
    <row r="161" spans="2:31" x14ac:dyDescent="0.2">
      <c r="B161" s="12" t="s">
        <v>23</v>
      </c>
      <c r="C161" s="13" t="s">
        <v>307</v>
      </c>
      <c r="D161" s="13">
        <v>3</v>
      </c>
      <c r="E161" s="13">
        <v>5</v>
      </c>
      <c r="F161" s="13">
        <v>11</v>
      </c>
      <c r="G161" s="14">
        <v>10</v>
      </c>
      <c r="H161" s="14">
        <v>7</v>
      </c>
      <c r="I161" s="14">
        <v>7</v>
      </c>
      <c r="J161" s="14">
        <v>8</v>
      </c>
      <c r="K161" s="14">
        <v>9</v>
      </c>
      <c r="L161" s="15">
        <f>SUM(G161:K161)</f>
        <v>41</v>
      </c>
      <c r="M161" s="15">
        <f>AVERAGE(G161:K161)</f>
        <v>8.1999999999999993</v>
      </c>
      <c r="N161" s="15">
        <f>MAX(G161:K161)-MIN(G161:K161)</f>
        <v>3</v>
      </c>
      <c r="O161" s="69">
        <f>_xlfn.STDEV.P(G161:K161)</f>
        <v>1.1661903789690602</v>
      </c>
      <c r="P161" s="15">
        <f>(U161-M161)</f>
        <v>5.8000000000000007</v>
      </c>
      <c r="Q161" s="14">
        <v>16</v>
      </c>
      <c r="R161" s="14">
        <v>8</v>
      </c>
      <c r="S161" s="14">
        <v>9</v>
      </c>
      <c r="T161" s="14">
        <v>6</v>
      </c>
      <c r="U161" s="16">
        <v>14</v>
      </c>
      <c r="V161" s="15">
        <f>SUM(Q161:U161)</f>
        <v>53</v>
      </c>
      <c r="W161" s="15">
        <f>AVERAGE(Q161:U161)</f>
        <v>10.6</v>
      </c>
      <c r="X161" s="15">
        <f>MAX(Q161:U161)-MIN(Q161:U161)</f>
        <v>10</v>
      </c>
      <c r="Y161" s="69">
        <f>_xlfn.STDEV.P(Q161:U161)</f>
        <v>3.7735924528226414</v>
      </c>
      <c r="Z161" s="15">
        <f>(U161-W161)</f>
        <v>3.4000000000000004</v>
      </c>
      <c r="AA161" s="17">
        <f>SUM(Q161:U161,G161:K161)</f>
        <v>94</v>
      </c>
      <c r="AB161" s="17">
        <f>AVERAGE(Q161:U161,G161:K161)</f>
        <v>9.4</v>
      </c>
      <c r="AC161" s="17">
        <f>MAX(G161:K161,Q161:U161)-MIN(G161:K161,Q161:U161)</f>
        <v>10</v>
      </c>
      <c r="AD161" s="73">
        <f>_xlfn.STDEV.P(Q161:U161,G161:K161)</f>
        <v>3.0397368307141326</v>
      </c>
      <c r="AE161" s="17">
        <f>(U161-AB161)</f>
        <v>4.5999999999999996</v>
      </c>
    </row>
    <row r="162" spans="2:31" ht="12.75" thickBot="1" x14ac:dyDescent="0.25">
      <c r="B162" s="57" t="s">
        <v>28</v>
      </c>
      <c r="C162" s="35" t="s">
        <v>307</v>
      </c>
      <c r="D162" s="191">
        <f>(D161/D163)</f>
        <v>6.1224489795918366E-2</v>
      </c>
      <c r="E162" s="191">
        <f t="shared" ref="E162:H162" si="123">(E161/E163)</f>
        <v>8.9285714285714288E-2</v>
      </c>
      <c r="F162" s="191">
        <f t="shared" si="123"/>
        <v>0.15942028985507245</v>
      </c>
      <c r="G162" s="76">
        <f t="shared" si="123"/>
        <v>0.16949152542372881</v>
      </c>
      <c r="H162" s="76">
        <f t="shared" si="123"/>
        <v>9.0909090909090912E-2</v>
      </c>
      <c r="I162" s="76">
        <f>(I161/I163)</f>
        <v>0.14285714285714285</v>
      </c>
      <c r="J162" s="76">
        <f t="shared" ref="J162:K162" si="124">(J161/J163)</f>
        <v>0.16326530612244897</v>
      </c>
      <c r="K162" s="76">
        <f t="shared" si="124"/>
        <v>0.16981132075471697</v>
      </c>
      <c r="L162" s="97">
        <f>(L161/L163)</f>
        <v>0.14285714285714285</v>
      </c>
      <c r="M162" s="137"/>
      <c r="N162" s="137"/>
      <c r="O162" s="137"/>
      <c r="P162" s="137"/>
      <c r="Q162" s="76">
        <f t="shared" ref="Q162" si="125">(Q161/Q163)</f>
        <v>0.22535211267605634</v>
      </c>
      <c r="R162" s="76">
        <f>(R161/R163)</f>
        <v>0.12121212121212122</v>
      </c>
      <c r="S162" s="76">
        <f>(S161/S163)</f>
        <v>0.13432835820895522</v>
      </c>
      <c r="T162" s="76">
        <f>(T161/T163)</f>
        <v>8.9552238805970144E-2</v>
      </c>
      <c r="U162" s="96">
        <f>(U161/U163)</f>
        <v>0.2</v>
      </c>
      <c r="V162" s="97">
        <f>(V161/V163)</f>
        <v>0.15542521994134897</v>
      </c>
      <c r="W162" s="137"/>
      <c r="X162" s="137"/>
      <c r="Y162" s="137"/>
      <c r="Z162" s="137"/>
      <c r="AA162" s="104">
        <f>(AA161/AA163)</f>
        <v>0.14968152866242038</v>
      </c>
      <c r="AB162" s="115"/>
      <c r="AC162" s="115"/>
      <c r="AD162" s="115"/>
      <c r="AE162" s="115"/>
    </row>
    <row r="163" spans="2:31" x14ac:dyDescent="0.2">
      <c r="B163" s="36" t="s">
        <v>19</v>
      </c>
      <c r="C163" s="116" t="s">
        <v>307</v>
      </c>
      <c r="D163" s="116">
        <v>49</v>
      </c>
      <c r="E163" s="116">
        <v>56</v>
      </c>
      <c r="F163" s="116">
        <v>69</v>
      </c>
      <c r="G163" s="117">
        <v>59</v>
      </c>
      <c r="H163" s="117">
        <v>77</v>
      </c>
      <c r="I163" s="117">
        <v>49</v>
      </c>
      <c r="J163" s="117">
        <v>49</v>
      </c>
      <c r="K163" s="117">
        <v>53</v>
      </c>
      <c r="L163" s="118">
        <f>SUM(G163:K163)</f>
        <v>287</v>
      </c>
      <c r="M163" s="119">
        <f>AVERAGE(G163:K163)</f>
        <v>57.4</v>
      </c>
      <c r="N163" s="118">
        <f>MAX(G163:K163)-MIN(G163:K163)</f>
        <v>28</v>
      </c>
      <c r="O163" s="119">
        <f>_xlfn.STDEV.P(G163:K163)</f>
        <v>10.461357464497617</v>
      </c>
      <c r="P163" s="119">
        <f>(U163-M163)</f>
        <v>12.600000000000001</v>
      </c>
      <c r="Q163" s="117">
        <v>71</v>
      </c>
      <c r="R163" s="117">
        <v>66</v>
      </c>
      <c r="S163" s="117">
        <v>67</v>
      </c>
      <c r="T163" s="117">
        <v>67</v>
      </c>
      <c r="U163" s="120">
        <v>70</v>
      </c>
      <c r="V163" s="118">
        <f>SUM(Q163:U163)</f>
        <v>341</v>
      </c>
      <c r="W163" s="118">
        <f>AVERAGE(Q163:U163)</f>
        <v>68.2</v>
      </c>
      <c r="X163" s="118">
        <f>MAX(Q163:U163)-MIN(Q163:U163)</f>
        <v>5</v>
      </c>
      <c r="Y163" s="119">
        <f>_xlfn.STDEV.P(Q163:U163)</f>
        <v>1.9390719429665315</v>
      </c>
      <c r="Z163" s="119">
        <f>(U163-W163)</f>
        <v>1.7999999999999972</v>
      </c>
      <c r="AA163" s="121">
        <f>SUM(G163:K163,Q163:U163)</f>
        <v>628</v>
      </c>
      <c r="AB163" s="121">
        <f>AVERAGE(G163:K163,Q163:U163)</f>
        <v>62.8</v>
      </c>
      <c r="AC163" s="121">
        <f>MAX(G163:K163,Q163:U163)-MIN(G163:K163,Q163:U163)</f>
        <v>28</v>
      </c>
      <c r="AD163" s="122">
        <f>_xlfn.STDEV.P(G163:K163,Q163:U163)</f>
        <v>9.2606695222321811</v>
      </c>
      <c r="AE163" s="122">
        <f>(U163-AB163)</f>
        <v>7.2000000000000028</v>
      </c>
    </row>
    <row r="165" spans="2:31" x14ac:dyDescent="0.2">
      <c r="B165" s="271"/>
      <c r="C165" s="283" t="s">
        <v>386</v>
      </c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</row>
    <row r="166" spans="2:31" ht="24.75" thickBot="1" x14ac:dyDescent="0.25">
      <c r="B166" s="18"/>
      <c r="C166" s="19">
        <v>2009</v>
      </c>
      <c r="D166" s="19">
        <v>2010</v>
      </c>
      <c r="E166" s="19">
        <v>2011</v>
      </c>
      <c r="F166" s="19">
        <v>2012</v>
      </c>
      <c r="G166" s="20">
        <v>2013</v>
      </c>
      <c r="H166" s="20">
        <v>2014</v>
      </c>
      <c r="I166" s="20">
        <v>2015</v>
      </c>
      <c r="J166" s="20">
        <v>2016</v>
      </c>
      <c r="K166" s="20">
        <v>2017</v>
      </c>
      <c r="L166" s="21" t="s">
        <v>0</v>
      </c>
      <c r="M166" s="21" t="s">
        <v>1</v>
      </c>
      <c r="N166" s="21" t="s">
        <v>2</v>
      </c>
      <c r="O166" s="21" t="s">
        <v>3</v>
      </c>
      <c r="P166" s="21" t="s">
        <v>435</v>
      </c>
      <c r="Q166" s="20">
        <v>2018</v>
      </c>
      <c r="R166" s="20">
        <v>2019</v>
      </c>
      <c r="S166" s="20">
        <v>2020</v>
      </c>
      <c r="T166" s="20">
        <v>2021</v>
      </c>
      <c r="U166" s="22">
        <v>2022</v>
      </c>
      <c r="V166" s="21" t="s">
        <v>0</v>
      </c>
      <c r="W166" s="21" t="s">
        <v>1</v>
      </c>
      <c r="X166" s="21" t="s">
        <v>2</v>
      </c>
      <c r="Y166" s="21" t="s">
        <v>3</v>
      </c>
      <c r="Z166" s="21" t="s">
        <v>435</v>
      </c>
      <c r="AA166" s="23" t="s">
        <v>5</v>
      </c>
      <c r="AB166" s="23" t="s">
        <v>6</v>
      </c>
      <c r="AC166" s="23" t="s">
        <v>7</v>
      </c>
      <c r="AD166" s="23" t="s">
        <v>8</v>
      </c>
      <c r="AE166" s="23" t="s">
        <v>435</v>
      </c>
    </row>
    <row r="167" spans="2:31" x14ac:dyDescent="0.2">
      <c r="B167" s="12" t="s">
        <v>23</v>
      </c>
      <c r="C167" s="13" t="s">
        <v>307</v>
      </c>
      <c r="D167" s="13">
        <v>0</v>
      </c>
      <c r="E167" s="13">
        <v>0</v>
      </c>
      <c r="F167" s="13">
        <v>1</v>
      </c>
      <c r="G167" s="14">
        <v>7</v>
      </c>
      <c r="H167" s="14">
        <v>0</v>
      </c>
      <c r="I167" s="14">
        <v>3</v>
      </c>
      <c r="J167" s="14">
        <v>0</v>
      </c>
      <c r="K167" s="14">
        <v>3</v>
      </c>
      <c r="L167" s="15">
        <f>SUM(G167:K167)</f>
        <v>13</v>
      </c>
      <c r="M167" s="15">
        <f>AVERAGE(G167:K167)</f>
        <v>2.6</v>
      </c>
      <c r="N167" s="15">
        <f>MAX(G167:K167)-MIN(G167:K167)</f>
        <v>7</v>
      </c>
      <c r="O167" s="69">
        <f>_xlfn.STDEV.P(G167:K167)</f>
        <v>2.5768197453450252</v>
      </c>
      <c r="P167" s="15">
        <f>(U167-M167)</f>
        <v>3.4</v>
      </c>
      <c r="Q167" s="14">
        <v>4</v>
      </c>
      <c r="R167" s="14">
        <v>6</v>
      </c>
      <c r="S167" s="14">
        <v>5</v>
      </c>
      <c r="T167" s="14">
        <v>2</v>
      </c>
      <c r="U167" s="16">
        <v>6</v>
      </c>
      <c r="V167" s="15">
        <f>SUM(Q167:U167)</f>
        <v>23</v>
      </c>
      <c r="W167" s="15">
        <f>AVERAGE(Q167:U167)</f>
        <v>4.5999999999999996</v>
      </c>
      <c r="X167" s="15">
        <f>MAX(Q167:U167)-MIN(Q167:U167)</f>
        <v>4</v>
      </c>
      <c r="Y167" s="69">
        <f>_xlfn.STDEV.P(Q167:U167)</f>
        <v>1.4966629547095767</v>
      </c>
      <c r="Z167" s="15">
        <f>(U167-W167)</f>
        <v>1.4000000000000004</v>
      </c>
      <c r="AA167" s="17">
        <f>SUM(Q167:U167,G167:K167)</f>
        <v>36</v>
      </c>
      <c r="AB167" s="17">
        <f>AVERAGE(Q167:U167,G167:K167)</f>
        <v>3.6</v>
      </c>
      <c r="AC167" s="17">
        <f>MAX(G167:K167,Q167:U167)-MIN(G167:K167,Q167:U167)</f>
        <v>7</v>
      </c>
      <c r="AD167" s="73">
        <f>_xlfn.STDEV.P(Q167:U167,G167:K167)</f>
        <v>2.3323807579381204</v>
      </c>
      <c r="AE167" s="17">
        <f>(U167-AB167)</f>
        <v>2.4</v>
      </c>
    </row>
    <row r="168" spans="2:31" ht="12.75" thickBot="1" x14ac:dyDescent="0.25">
      <c r="B168" s="57" t="s">
        <v>28</v>
      </c>
      <c r="C168" s="35" t="s">
        <v>307</v>
      </c>
      <c r="D168" s="191">
        <f>(D167/D169)</f>
        <v>0</v>
      </c>
      <c r="E168" s="191">
        <f t="shared" ref="E168:H168" si="126">(E167/E169)</f>
        <v>0</v>
      </c>
      <c r="F168" s="191">
        <f t="shared" si="126"/>
        <v>1.4492753623188406E-2</v>
      </c>
      <c r="G168" s="76">
        <f t="shared" si="126"/>
        <v>0.11864406779661017</v>
      </c>
      <c r="H168" s="76">
        <f t="shared" si="126"/>
        <v>0</v>
      </c>
      <c r="I168" s="76">
        <f>(I167/I169)</f>
        <v>6.1224489795918366E-2</v>
      </c>
      <c r="J168" s="76">
        <f t="shared" ref="J168:K168" si="127">(J167/J169)</f>
        <v>0</v>
      </c>
      <c r="K168" s="76">
        <f t="shared" si="127"/>
        <v>5.6603773584905662E-2</v>
      </c>
      <c r="L168" s="97">
        <f>(L167/L169)</f>
        <v>4.5296167247386762E-2</v>
      </c>
      <c r="M168" s="137"/>
      <c r="N168" s="137"/>
      <c r="O168" s="137"/>
      <c r="P168" s="137"/>
      <c r="Q168" s="76">
        <f t="shared" ref="Q168" si="128">(Q167/Q169)</f>
        <v>5.6338028169014086E-2</v>
      </c>
      <c r="R168" s="76">
        <f>(R167/R169)</f>
        <v>9.0909090909090912E-2</v>
      </c>
      <c r="S168" s="76">
        <f>(S167/S169)</f>
        <v>7.4626865671641784E-2</v>
      </c>
      <c r="T168" s="76">
        <f>(T167/T169)</f>
        <v>2.9850746268656716E-2</v>
      </c>
      <c r="U168" s="96">
        <f>(U167/U169)</f>
        <v>8.5714285714285715E-2</v>
      </c>
      <c r="V168" s="97">
        <f>(V167/V169)</f>
        <v>6.7448680351906154E-2</v>
      </c>
      <c r="W168" s="137"/>
      <c r="X168" s="137"/>
      <c r="Y168" s="137"/>
      <c r="Z168" s="137"/>
      <c r="AA168" s="104">
        <f>(AA167/AA169)</f>
        <v>5.7324840764331211E-2</v>
      </c>
      <c r="AB168" s="115"/>
      <c r="AC168" s="115"/>
      <c r="AD168" s="115"/>
      <c r="AE168" s="115"/>
    </row>
    <row r="169" spans="2:31" x14ac:dyDescent="0.2">
      <c r="B169" s="36" t="s">
        <v>19</v>
      </c>
      <c r="C169" s="116" t="s">
        <v>307</v>
      </c>
      <c r="D169" s="116">
        <v>49</v>
      </c>
      <c r="E169" s="116">
        <v>56</v>
      </c>
      <c r="F169" s="116">
        <v>69</v>
      </c>
      <c r="G169" s="117">
        <v>59</v>
      </c>
      <c r="H169" s="117">
        <v>77</v>
      </c>
      <c r="I169" s="117">
        <v>49</v>
      </c>
      <c r="J169" s="117">
        <v>49</v>
      </c>
      <c r="K169" s="117">
        <v>53</v>
      </c>
      <c r="L169" s="118">
        <f>SUM(G169:K169)</f>
        <v>287</v>
      </c>
      <c r="M169" s="119">
        <f>AVERAGE(G169:K169)</f>
        <v>57.4</v>
      </c>
      <c r="N169" s="118">
        <f>MAX(G169:K169)-MIN(G169:K169)</f>
        <v>28</v>
      </c>
      <c r="O169" s="119">
        <f>_xlfn.STDEV.P(G169:K169)</f>
        <v>10.461357464497617</v>
      </c>
      <c r="P169" s="119">
        <f>(U169-M169)</f>
        <v>12.600000000000001</v>
      </c>
      <c r="Q169" s="117">
        <v>71</v>
      </c>
      <c r="R169" s="117">
        <v>66</v>
      </c>
      <c r="S169" s="117">
        <v>67</v>
      </c>
      <c r="T169" s="117">
        <v>67</v>
      </c>
      <c r="U169" s="120">
        <v>70</v>
      </c>
      <c r="V169" s="118">
        <f>SUM(Q169:U169)</f>
        <v>341</v>
      </c>
      <c r="W169" s="118">
        <f>AVERAGE(Q169:U169)</f>
        <v>68.2</v>
      </c>
      <c r="X169" s="118">
        <f>MAX(Q169:U169)-MIN(Q169:U169)</f>
        <v>5</v>
      </c>
      <c r="Y169" s="119">
        <f>_xlfn.STDEV.P(Q169:U169)</f>
        <v>1.9390719429665315</v>
      </c>
      <c r="Z169" s="119">
        <f>(U169-W169)</f>
        <v>1.7999999999999972</v>
      </c>
      <c r="AA169" s="121">
        <f>SUM(G169:K169,Q169:U169)</f>
        <v>628</v>
      </c>
      <c r="AB169" s="121">
        <f>AVERAGE(G169:K169,Q169:U169)</f>
        <v>62.8</v>
      </c>
      <c r="AC169" s="121">
        <f>MAX(G169:K169,Q169:U169)-MIN(G169:K169,Q169:U169)</f>
        <v>28</v>
      </c>
      <c r="AD169" s="122">
        <f>_xlfn.STDEV.P(G169:K169,Q169:U169)</f>
        <v>9.2606695222321811</v>
      </c>
      <c r="AE169" s="122">
        <f>(U169-AB169)</f>
        <v>7.2000000000000028</v>
      </c>
    </row>
    <row r="171" spans="2:31" x14ac:dyDescent="0.2">
      <c r="B171" s="271"/>
      <c r="C171" s="283" t="s">
        <v>387</v>
      </c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</row>
    <row r="172" spans="2:31" ht="24.75" thickBot="1" x14ac:dyDescent="0.25">
      <c r="B172" s="18"/>
      <c r="C172" s="19">
        <v>2009</v>
      </c>
      <c r="D172" s="19">
        <v>2010</v>
      </c>
      <c r="E172" s="19">
        <v>2011</v>
      </c>
      <c r="F172" s="19">
        <v>2012</v>
      </c>
      <c r="G172" s="20">
        <v>2013</v>
      </c>
      <c r="H172" s="20">
        <v>2014</v>
      </c>
      <c r="I172" s="20">
        <v>2015</v>
      </c>
      <c r="J172" s="20">
        <v>2016</v>
      </c>
      <c r="K172" s="20">
        <v>2017</v>
      </c>
      <c r="L172" s="21" t="s">
        <v>0</v>
      </c>
      <c r="M172" s="21" t="s">
        <v>1</v>
      </c>
      <c r="N172" s="21" t="s">
        <v>2</v>
      </c>
      <c r="O172" s="21" t="s">
        <v>3</v>
      </c>
      <c r="P172" s="21" t="s">
        <v>435</v>
      </c>
      <c r="Q172" s="20">
        <v>2018</v>
      </c>
      <c r="R172" s="20">
        <v>2019</v>
      </c>
      <c r="S172" s="20">
        <v>2020</v>
      </c>
      <c r="T172" s="20">
        <v>2021</v>
      </c>
      <c r="U172" s="22">
        <v>2022</v>
      </c>
      <c r="V172" s="21" t="s">
        <v>0</v>
      </c>
      <c r="W172" s="21" t="s">
        <v>1</v>
      </c>
      <c r="X172" s="21" t="s">
        <v>2</v>
      </c>
      <c r="Y172" s="21" t="s">
        <v>3</v>
      </c>
      <c r="Z172" s="21" t="s">
        <v>435</v>
      </c>
      <c r="AA172" s="23" t="s">
        <v>5</v>
      </c>
      <c r="AB172" s="23" t="s">
        <v>6</v>
      </c>
      <c r="AC172" s="23" t="s">
        <v>7</v>
      </c>
      <c r="AD172" s="23" t="s">
        <v>8</v>
      </c>
      <c r="AE172" s="23" t="s">
        <v>435</v>
      </c>
    </row>
    <row r="173" spans="2:31" x14ac:dyDescent="0.2">
      <c r="B173" s="12" t="s">
        <v>85</v>
      </c>
      <c r="C173" s="13" t="s">
        <v>307</v>
      </c>
      <c r="D173" s="13">
        <v>2</v>
      </c>
      <c r="E173" s="13">
        <v>10</v>
      </c>
      <c r="F173" s="13">
        <v>9</v>
      </c>
      <c r="G173" s="14">
        <v>3</v>
      </c>
      <c r="H173" s="14">
        <v>10</v>
      </c>
      <c r="I173" s="14">
        <v>7</v>
      </c>
      <c r="J173" s="14">
        <v>6</v>
      </c>
      <c r="K173" s="14">
        <v>9</v>
      </c>
      <c r="L173" s="15">
        <f>SUM(G173:K173)</f>
        <v>35</v>
      </c>
      <c r="M173" s="15">
        <f>AVERAGE(G173:K173)</f>
        <v>7</v>
      </c>
      <c r="N173" s="15">
        <f>MAX(G173:K173)-MIN(G173:K173)</f>
        <v>7</v>
      </c>
      <c r="O173" s="69">
        <f>_xlfn.STDEV.P(G173:K173)</f>
        <v>2.4494897427831779</v>
      </c>
      <c r="P173" s="15">
        <f>(U173-M173)</f>
        <v>1</v>
      </c>
      <c r="Q173" s="14">
        <v>8</v>
      </c>
      <c r="R173" s="14">
        <v>13</v>
      </c>
      <c r="S173" s="14">
        <v>10</v>
      </c>
      <c r="T173" s="14">
        <v>11</v>
      </c>
      <c r="U173" s="16">
        <v>8</v>
      </c>
      <c r="V173" s="15">
        <f>SUM(Q173:U173)</f>
        <v>50</v>
      </c>
      <c r="W173" s="15">
        <f>AVERAGE(Q173:U173)</f>
        <v>10</v>
      </c>
      <c r="X173" s="15">
        <f>MAX(Q173:U173)-MIN(Q173:U173)</f>
        <v>5</v>
      </c>
      <c r="Y173" s="69">
        <f>_xlfn.STDEV.P(Q173:U173)</f>
        <v>1.8973665961010275</v>
      </c>
      <c r="Z173" s="15">
        <f>(U173-W173)</f>
        <v>-2</v>
      </c>
      <c r="AA173" s="17">
        <f>SUM(Q173:U173,G173:K173)</f>
        <v>85</v>
      </c>
      <c r="AB173" s="17">
        <f>AVERAGE(Q173:U173,G173:K173)</f>
        <v>8.5</v>
      </c>
      <c r="AC173" s="17">
        <f>MAX(G173:K173,Q173:U173)-MIN(G173:K173,Q173:U173)</f>
        <v>10</v>
      </c>
      <c r="AD173" s="73">
        <f>_xlfn.STDEV.P(Q173:U173,G173:K173)</f>
        <v>2.6551836094703507</v>
      </c>
      <c r="AE173" s="17">
        <f>(U173-AB173)</f>
        <v>-0.5</v>
      </c>
    </row>
    <row r="174" spans="2:31" ht="12.75" thickBot="1" x14ac:dyDescent="0.25">
      <c r="B174" s="57" t="s">
        <v>28</v>
      </c>
      <c r="C174" s="35" t="s">
        <v>307</v>
      </c>
      <c r="D174" s="191">
        <f>(D173/D181)</f>
        <v>4.0816326530612242E-2</v>
      </c>
      <c r="E174" s="191">
        <f t="shared" ref="E174:H174" si="129">(E173/E181)</f>
        <v>0.17857142857142858</v>
      </c>
      <c r="F174" s="191">
        <f t="shared" si="129"/>
        <v>0.13043478260869565</v>
      </c>
      <c r="G174" s="76">
        <f t="shared" si="129"/>
        <v>5.0847457627118647E-2</v>
      </c>
      <c r="H174" s="76">
        <f t="shared" si="129"/>
        <v>0.12987012987012986</v>
      </c>
      <c r="I174" s="76">
        <f>(I173/I181)</f>
        <v>0.14285714285714285</v>
      </c>
      <c r="J174" s="76">
        <f t="shared" ref="J174:K174" si="130">(J173/J181)</f>
        <v>0.12244897959183673</v>
      </c>
      <c r="K174" s="76">
        <f t="shared" si="130"/>
        <v>0.16981132075471697</v>
      </c>
      <c r="L174" s="97">
        <f>(L173/L181)</f>
        <v>0.12195121951219512</v>
      </c>
      <c r="M174" s="137"/>
      <c r="N174" s="137"/>
      <c r="O174" s="142"/>
      <c r="P174" s="137"/>
      <c r="Q174" s="76">
        <f t="shared" ref="Q174" si="131">(Q173/Q181)</f>
        <v>0.11267605633802817</v>
      </c>
      <c r="R174" s="76">
        <f>(R173/R181)</f>
        <v>0.19696969696969696</v>
      </c>
      <c r="S174" s="76">
        <f>(S173/S181)</f>
        <v>0.14925373134328357</v>
      </c>
      <c r="T174" s="76">
        <f>(T173/T181)</f>
        <v>0.16417910447761194</v>
      </c>
      <c r="U174" s="96">
        <f>(U173/U181)</f>
        <v>0.11428571428571428</v>
      </c>
      <c r="V174" s="97">
        <f>(V173/V181)</f>
        <v>0.1466275659824047</v>
      </c>
      <c r="W174" s="137"/>
      <c r="X174" s="137"/>
      <c r="Y174" s="142"/>
      <c r="Z174" s="137"/>
      <c r="AA174" s="104">
        <f>(AA173/AA181)</f>
        <v>0.13535031847133758</v>
      </c>
      <c r="AB174" s="115"/>
      <c r="AC174" s="115"/>
      <c r="AD174" s="126"/>
      <c r="AE174" s="115"/>
    </row>
    <row r="175" spans="2:31" x14ac:dyDescent="0.2">
      <c r="B175" s="29" t="s">
        <v>86</v>
      </c>
      <c r="C175" s="13" t="s">
        <v>307</v>
      </c>
      <c r="D175" s="13">
        <v>5</v>
      </c>
      <c r="E175" s="13">
        <v>3</v>
      </c>
      <c r="F175" s="13">
        <v>4</v>
      </c>
      <c r="G175" s="14">
        <v>4</v>
      </c>
      <c r="H175" s="14">
        <v>7</v>
      </c>
      <c r="I175" s="14">
        <v>2</v>
      </c>
      <c r="J175" s="14">
        <v>2</v>
      </c>
      <c r="K175" s="14">
        <v>1</v>
      </c>
      <c r="L175" s="15">
        <f>SUM(G175:K175)</f>
        <v>16</v>
      </c>
      <c r="M175" s="15">
        <f>AVERAGE(G175:K175)</f>
        <v>3.2</v>
      </c>
      <c r="N175" s="15">
        <f t="shared" ref="N175:N179" si="132">MAX(G175:K175)-MIN(G175:K175)</f>
        <v>6</v>
      </c>
      <c r="O175" s="69">
        <f>_xlfn.STDEV.P(G175:K175)</f>
        <v>2.1354156504062622</v>
      </c>
      <c r="P175" s="15">
        <f>(U175-M175)</f>
        <v>2.8</v>
      </c>
      <c r="Q175" s="14">
        <v>0</v>
      </c>
      <c r="R175" s="14">
        <v>3</v>
      </c>
      <c r="S175" s="14">
        <v>1</v>
      </c>
      <c r="T175" s="14">
        <v>1</v>
      </c>
      <c r="U175" s="16">
        <v>6</v>
      </c>
      <c r="V175" s="15">
        <f>SUM(Q175:U175)</f>
        <v>11</v>
      </c>
      <c r="W175" s="15">
        <f>AVERAGE(Q175:U175)</f>
        <v>2.2000000000000002</v>
      </c>
      <c r="X175" s="15">
        <f t="shared" ref="X175:X179" si="133">MAX(Q175:U175)-MIN(Q175:U175)</f>
        <v>6</v>
      </c>
      <c r="Y175" s="69">
        <f>_xlfn.STDEV.P(Q175:U175)</f>
        <v>2.1354156504062622</v>
      </c>
      <c r="Z175" s="15">
        <f>(U175-W175)</f>
        <v>3.8</v>
      </c>
      <c r="AA175" s="17">
        <f>SUM(Q175:U175,G175:K175)</f>
        <v>27</v>
      </c>
      <c r="AB175" s="17">
        <f>AVERAGE(Q175:U175,G175:K175)</f>
        <v>2.7</v>
      </c>
      <c r="AC175" s="17">
        <f t="shared" ref="AC175:AC179" si="134">MAX(G175:K175,Q175:U175)-MIN(G175:K175,Q175:U175)</f>
        <v>7</v>
      </c>
      <c r="AD175" s="73">
        <f>_xlfn.STDEV.P(Q175:U175,G175:K175)</f>
        <v>2.1931712199461306</v>
      </c>
      <c r="AE175" s="17">
        <f>(U175-AB175)</f>
        <v>3.3</v>
      </c>
    </row>
    <row r="176" spans="2:31" ht="12.75" thickBot="1" x14ac:dyDescent="0.25">
      <c r="B176" s="56" t="s">
        <v>28</v>
      </c>
      <c r="C176" s="35" t="s">
        <v>307</v>
      </c>
      <c r="D176" s="191">
        <f>(D175/D181)</f>
        <v>0.10204081632653061</v>
      </c>
      <c r="E176" s="191">
        <f t="shared" ref="E176:H176" si="135">(E175/E181)</f>
        <v>5.3571428571428568E-2</v>
      </c>
      <c r="F176" s="191">
        <f t="shared" si="135"/>
        <v>5.7971014492753624E-2</v>
      </c>
      <c r="G176" s="76">
        <f t="shared" si="135"/>
        <v>6.7796610169491525E-2</v>
      </c>
      <c r="H176" s="76">
        <f t="shared" si="135"/>
        <v>9.0909090909090912E-2</v>
      </c>
      <c r="I176" s="76">
        <f>(I175/I181)</f>
        <v>4.0816326530612242E-2</v>
      </c>
      <c r="J176" s="76">
        <f t="shared" ref="J176:K176" si="136">(J175/J181)</f>
        <v>4.0816326530612242E-2</v>
      </c>
      <c r="K176" s="76">
        <f t="shared" si="136"/>
        <v>1.8867924528301886E-2</v>
      </c>
      <c r="L176" s="97">
        <f>(L175/L181)</f>
        <v>5.5749128919860627E-2</v>
      </c>
      <c r="M176" s="137"/>
      <c r="N176" s="137"/>
      <c r="O176" s="142"/>
      <c r="P176" s="137"/>
      <c r="Q176" s="76">
        <f t="shared" ref="Q176" si="137">(Q175/Q181)</f>
        <v>0</v>
      </c>
      <c r="R176" s="76">
        <f>(R175/R181)</f>
        <v>4.5454545454545456E-2</v>
      </c>
      <c r="S176" s="76">
        <f>(S175/S181)</f>
        <v>1.4925373134328358E-2</v>
      </c>
      <c r="T176" s="76">
        <f>(T175/T181)</f>
        <v>1.4925373134328358E-2</v>
      </c>
      <c r="U176" s="96">
        <f>(U175/U181)</f>
        <v>8.5714285714285715E-2</v>
      </c>
      <c r="V176" s="97">
        <f>(V175/V181)</f>
        <v>3.2258064516129031E-2</v>
      </c>
      <c r="W176" s="137"/>
      <c r="X176" s="137"/>
      <c r="Y176" s="142"/>
      <c r="Z176" s="137"/>
      <c r="AA176" s="104">
        <f>(AA175/AA181)</f>
        <v>4.2993630573248405E-2</v>
      </c>
      <c r="AB176" s="115"/>
      <c r="AC176" s="115"/>
      <c r="AD176" s="126"/>
      <c r="AE176" s="115"/>
    </row>
    <row r="177" spans="2:31" x14ac:dyDescent="0.2">
      <c r="B177" s="29" t="s">
        <v>87</v>
      </c>
      <c r="C177" s="13" t="s">
        <v>307</v>
      </c>
      <c r="D177" s="13">
        <v>31</v>
      </c>
      <c r="E177" s="13">
        <v>36</v>
      </c>
      <c r="F177" s="13">
        <v>40</v>
      </c>
      <c r="G177" s="14">
        <v>38</v>
      </c>
      <c r="H177" s="14">
        <v>44</v>
      </c>
      <c r="I177" s="14">
        <v>36</v>
      </c>
      <c r="J177" s="14">
        <v>31</v>
      </c>
      <c r="K177" s="14">
        <v>29</v>
      </c>
      <c r="L177" s="15">
        <f>SUM(G177:K177)</f>
        <v>178</v>
      </c>
      <c r="M177" s="15">
        <f>AVERAGE(G177:K177)</f>
        <v>35.6</v>
      </c>
      <c r="N177" s="15">
        <f t="shared" si="132"/>
        <v>15</v>
      </c>
      <c r="O177" s="69">
        <f>_xlfn.STDEV.P(G177:K177)</f>
        <v>5.3141321022345691</v>
      </c>
      <c r="P177" s="15">
        <f>(U177-M177)</f>
        <v>1.3999999999999986</v>
      </c>
      <c r="Q177" s="14">
        <v>39</v>
      </c>
      <c r="R177" s="14">
        <v>29</v>
      </c>
      <c r="S177" s="14">
        <v>24</v>
      </c>
      <c r="T177" s="14">
        <v>27</v>
      </c>
      <c r="U177" s="16">
        <v>37</v>
      </c>
      <c r="V177" s="15">
        <f>SUM(Q177:U177)</f>
        <v>156</v>
      </c>
      <c r="W177" s="15">
        <f>AVERAGE(Q177:U177)</f>
        <v>31.2</v>
      </c>
      <c r="X177" s="15">
        <f t="shared" si="133"/>
        <v>15</v>
      </c>
      <c r="Y177" s="69">
        <f>_xlfn.STDEV.P(Q177:U177)</f>
        <v>5.8103356185335802</v>
      </c>
      <c r="Z177" s="15">
        <f>(U177-W177)</f>
        <v>5.8000000000000007</v>
      </c>
      <c r="AA177" s="17">
        <f>SUM(Q177:U177,G177:K177)</f>
        <v>334</v>
      </c>
      <c r="AB177" s="17">
        <f>AVERAGE(Q177:U177,G177:K177)</f>
        <v>33.4</v>
      </c>
      <c r="AC177" s="17">
        <f t="shared" si="134"/>
        <v>20</v>
      </c>
      <c r="AD177" s="73">
        <f>_xlfn.STDEV.P(Q177:U177,G177:K177)</f>
        <v>5.9866518188383067</v>
      </c>
      <c r="AE177" s="17">
        <f>(U177-AB177)</f>
        <v>3.6000000000000014</v>
      </c>
    </row>
    <row r="178" spans="2:31" ht="12.75" thickBot="1" x14ac:dyDescent="0.25">
      <c r="B178" s="56" t="s">
        <v>28</v>
      </c>
      <c r="C178" s="35" t="s">
        <v>307</v>
      </c>
      <c r="D178" s="191">
        <f>(D177/D181)</f>
        <v>0.63265306122448983</v>
      </c>
      <c r="E178" s="191">
        <f t="shared" ref="E178:H178" si="138">(E177/E181)</f>
        <v>0.6428571428571429</v>
      </c>
      <c r="F178" s="191">
        <f t="shared" si="138"/>
        <v>0.57971014492753625</v>
      </c>
      <c r="G178" s="76">
        <f t="shared" si="138"/>
        <v>0.64406779661016944</v>
      </c>
      <c r="H178" s="76">
        <f t="shared" si="138"/>
        <v>0.5714285714285714</v>
      </c>
      <c r="I178" s="76">
        <f>(I177/I181)</f>
        <v>0.73469387755102045</v>
      </c>
      <c r="J178" s="76">
        <f t="shared" ref="J178:K178" si="139">(J177/J181)</f>
        <v>0.63265306122448983</v>
      </c>
      <c r="K178" s="76">
        <f t="shared" si="139"/>
        <v>0.54716981132075471</v>
      </c>
      <c r="L178" s="97">
        <f>(L177/L181)</f>
        <v>0.62020905923344949</v>
      </c>
      <c r="M178" s="137"/>
      <c r="N178" s="137"/>
      <c r="O178" s="142"/>
      <c r="P178" s="137"/>
      <c r="Q178" s="76">
        <f t="shared" ref="Q178" si="140">(Q177/Q181)</f>
        <v>0.54929577464788737</v>
      </c>
      <c r="R178" s="76">
        <f>(R177/R181)</f>
        <v>0.43939393939393939</v>
      </c>
      <c r="S178" s="76">
        <f>(S177/S181)</f>
        <v>0.35820895522388058</v>
      </c>
      <c r="T178" s="76">
        <f>(T177/T181)</f>
        <v>0.40298507462686567</v>
      </c>
      <c r="U178" s="96">
        <f>(U177/U181)</f>
        <v>0.52857142857142858</v>
      </c>
      <c r="V178" s="97">
        <f>(V177/V181)</f>
        <v>0.45747800586510262</v>
      </c>
      <c r="W178" s="137"/>
      <c r="X178" s="137"/>
      <c r="Y178" s="142"/>
      <c r="Z178" s="137"/>
      <c r="AA178" s="104">
        <f>(AA177/AA181)</f>
        <v>0.53184713375796178</v>
      </c>
      <c r="AB178" s="115"/>
      <c r="AC178" s="115"/>
      <c r="AD178" s="126"/>
      <c r="AE178" s="115"/>
    </row>
    <row r="179" spans="2:31" x14ac:dyDescent="0.2">
      <c r="B179" s="29" t="s">
        <v>88</v>
      </c>
      <c r="C179" s="13" t="s">
        <v>307</v>
      </c>
      <c r="D179" s="13">
        <v>11</v>
      </c>
      <c r="E179" s="13">
        <v>7</v>
      </c>
      <c r="F179" s="13">
        <v>16</v>
      </c>
      <c r="G179" s="14">
        <v>14</v>
      </c>
      <c r="H179" s="14">
        <v>16</v>
      </c>
      <c r="I179" s="14">
        <v>4</v>
      </c>
      <c r="J179" s="14">
        <v>10</v>
      </c>
      <c r="K179" s="14">
        <v>14</v>
      </c>
      <c r="L179" s="15">
        <f>SUM(G179:K179)</f>
        <v>58</v>
      </c>
      <c r="M179" s="15">
        <f>AVERAGE(G179:K179)</f>
        <v>11.6</v>
      </c>
      <c r="N179" s="15">
        <f t="shared" si="132"/>
        <v>12</v>
      </c>
      <c r="O179" s="69">
        <f>_xlfn.STDEV.P(G179:K179)</f>
        <v>4.2708313008125245</v>
      </c>
      <c r="P179" s="15">
        <f>(U179-M179)</f>
        <v>7.4</v>
      </c>
      <c r="Q179" s="14">
        <v>24</v>
      </c>
      <c r="R179" s="14">
        <v>21</v>
      </c>
      <c r="S179" s="14">
        <v>32</v>
      </c>
      <c r="T179" s="14">
        <v>28</v>
      </c>
      <c r="U179" s="16">
        <v>19</v>
      </c>
      <c r="V179" s="15">
        <f>SUM(Q179:U179)</f>
        <v>124</v>
      </c>
      <c r="W179" s="15">
        <f>AVERAGE(Q179:U179)</f>
        <v>24.8</v>
      </c>
      <c r="X179" s="15">
        <f t="shared" si="133"/>
        <v>13</v>
      </c>
      <c r="Y179" s="69">
        <f>_xlfn.STDEV.P(Q179:U179)</f>
        <v>4.7074409183759283</v>
      </c>
      <c r="Z179" s="15">
        <f>(U179-W179)</f>
        <v>-5.8000000000000007</v>
      </c>
      <c r="AA179" s="17">
        <f>SUM(Q179:U179,G179:K179)</f>
        <v>182</v>
      </c>
      <c r="AB179" s="17">
        <f>AVERAGE(Q179:U179,G179:K179)</f>
        <v>18.2</v>
      </c>
      <c r="AC179" s="17">
        <f t="shared" si="134"/>
        <v>28</v>
      </c>
      <c r="AD179" s="73">
        <f>_xlfn.STDEV.P(Q179:U179,G179:K179)</f>
        <v>7.9849859110708516</v>
      </c>
      <c r="AE179" s="17">
        <f>(U179-AB179)</f>
        <v>0.80000000000000071</v>
      </c>
    </row>
    <row r="180" spans="2:31" ht="12.75" thickBot="1" x14ac:dyDescent="0.25">
      <c r="B180" s="56" t="s">
        <v>28</v>
      </c>
      <c r="C180" s="35" t="s">
        <v>307</v>
      </c>
      <c r="D180" s="191">
        <f>(D179/D181)</f>
        <v>0.22448979591836735</v>
      </c>
      <c r="E180" s="191">
        <f t="shared" ref="E180:H180" si="141">(E179/E181)</f>
        <v>0.125</v>
      </c>
      <c r="F180" s="191">
        <f t="shared" si="141"/>
        <v>0.2318840579710145</v>
      </c>
      <c r="G180" s="76">
        <f t="shared" si="141"/>
        <v>0.23728813559322035</v>
      </c>
      <c r="H180" s="76">
        <f t="shared" si="141"/>
        <v>0.20779220779220781</v>
      </c>
      <c r="I180" s="76">
        <f>(I179/I181)</f>
        <v>8.1632653061224483E-2</v>
      </c>
      <c r="J180" s="76">
        <f t="shared" ref="J180:K180" si="142">(J179/J181)</f>
        <v>0.20408163265306123</v>
      </c>
      <c r="K180" s="76">
        <f t="shared" si="142"/>
        <v>0.26415094339622641</v>
      </c>
      <c r="L180" s="97">
        <f>(L179/L181)</f>
        <v>0.20209059233449478</v>
      </c>
      <c r="M180" s="137"/>
      <c r="N180" s="137"/>
      <c r="O180" s="142"/>
      <c r="P180" s="137"/>
      <c r="Q180" s="76">
        <f t="shared" ref="Q180" si="143">(Q179/Q181)</f>
        <v>0.3380281690140845</v>
      </c>
      <c r="R180" s="76">
        <f>(R179/R181)</f>
        <v>0.31818181818181818</v>
      </c>
      <c r="S180" s="76">
        <f>(S179/S181)</f>
        <v>0.47761194029850745</v>
      </c>
      <c r="T180" s="76">
        <f>(T179/T181)</f>
        <v>0.41791044776119401</v>
      </c>
      <c r="U180" s="96">
        <f>(U179/U181)</f>
        <v>0.27142857142857141</v>
      </c>
      <c r="V180" s="97">
        <f>(V179/V181)</f>
        <v>0.36363636363636365</v>
      </c>
      <c r="W180" s="137"/>
      <c r="X180" s="137"/>
      <c r="Y180" s="142"/>
      <c r="Z180" s="137"/>
      <c r="AA180" s="104">
        <f>(AA179/AA181)</f>
        <v>0.28980891719745222</v>
      </c>
      <c r="AB180" s="115"/>
      <c r="AC180" s="115"/>
      <c r="AD180" s="126"/>
      <c r="AE180" s="115"/>
    </row>
    <row r="181" spans="2:31" x14ac:dyDescent="0.2">
      <c r="B181" s="36" t="s">
        <v>19</v>
      </c>
      <c r="C181" s="116" t="s">
        <v>307</v>
      </c>
      <c r="D181" s="116">
        <v>49</v>
      </c>
      <c r="E181" s="116">
        <v>56</v>
      </c>
      <c r="F181" s="116">
        <v>69</v>
      </c>
      <c r="G181" s="117">
        <v>59</v>
      </c>
      <c r="H181" s="117">
        <v>77</v>
      </c>
      <c r="I181" s="117">
        <v>49</v>
      </c>
      <c r="J181" s="117">
        <v>49</v>
      </c>
      <c r="K181" s="117">
        <v>53</v>
      </c>
      <c r="L181" s="118">
        <f>SUM(G181:K181)</f>
        <v>287</v>
      </c>
      <c r="M181" s="119">
        <f>AVERAGE(G181:K181)</f>
        <v>57.4</v>
      </c>
      <c r="N181" s="118">
        <f>MAX(G181:K181)-MIN(G181:K181)</f>
        <v>28</v>
      </c>
      <c r="O181" s="119">
        <f>_xlfn.STDEV.P(G181:K181)</f>
        <v>10.461357464497617</v>
      </c>
      <c r="P181" s="119">
        <f>(U181-M181)</f>
        <v>12.600000000000001</v>
      </c>
      <c r="Q181" s="117">
        <v>71</v>
      </c>
      <c r="R181" s="117">
        <v>66</v>
      </c>
      <c r="S181" s="117">
        <v>67</v>
      </c>
      <c r="T181" s="117">
        <v>67</v>
      </c>
      <c r="U181" s="120">
        <v>70</v>
      </c>
      <c r="V181" s="118">
        <f>SUM(Q181:U181)</f>
        <v>341</v>
      </c>
      <c r="W181" s="118">
        <f>AVERAGE(Q181:U181)</f>
        <v>68.2</v>
      </c>
      <c r="X181" s="118">
        <f>MAX(Q181:U181)-MIN(Q181:U181)</f>
        <v>5</v>
      </c>
      <c r="Y181" s="119">
        <f>_xlfn.STDEV.P(Q181:U181)</f>
        <v>1.9390719429665315</v>
      </c>
      <c r="Z181" s="119">
        <f>(U181-W181)</f>
        <v>1.7999999999999972</v>
      </c>
      <c r="AA181" s="121">
        <f>SUM(G181:K181,Q181:U181)</f>
        <v>628</v>
      </c>
      <c r="AB181" s="121">
        <f>AVERAGE(G181:K181,Q181:U181)</f>
        <v>62.8</v>
      </c>
      <c r="AC181" s="121">
        <f>MAX(G181:K181,Q181:U181)-MIN(G181:K181,Q181:U181)</f>
        <v>28</v>
      </c>
      <c r="AD181" s="122">
        <f>_xlfn.STDEV.P(G181:K181,Q181:U181)</f>
        <v>9.2606695222321811</v>
      </c>
      <c r="AE181" s="122">
        <f>(U181-AB181)</f>
        <v>7.2000000000000028</v>
      </c>
    </row>
    <row r="183" spans="2:31" x14ac:dyDescent="0.2">
      <c r="B183" s="271"/>
      <c r="C183" s="283" t="s">
        <v>388</v>
      </c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</row>
    <row r="184" spans="2:31" ht="24.75" thickBot="1" x14ac:dyDescent="0.25">
      <c r="B184" s="18"/>
      <c r="C184" s="19">
        <v>2009</v>
      </c>
      <c r="D184" s="19">
        <v>2010</v>
      </c>
      <c r="E184" s="19">
        <v>2011</v>
      </c>
      <c r="F184" s="19">
        <v>2012</v>
      </c>
      <c r="G184" s="20">
        <v>2013</v>
      </c>
      <c r="H184" s="20">
        <v>2014</v>
      </c>
      <c r="I184" s="20">
        <v>2015</v>
      </c>
      <c r="J184" s="20">
        <v>2016</v>
      </c>
      <c r="K184" s="20">
        <v>2017</v>
      </c>
      <c r="L184" s="21" t="s">
        <v>0</v>
      </c>
      <c r="M184" s="21" t="s">
        <v>1</v>
      </c>
      <c r="N184" s="21" t="s">
        <v>2</v>
      </c>
      <c r="O184" s="21" t="s">
        <v>3</v>
      </c>
      <c r="P184" s="21" t="s">
        <v>435</v>
      </c>
      <c r="Q184" s="20">
        <v>2018</v>
      </c>
      <c r="R184" s="20">
        <v>2019</v>
      </c>
      <c r="S184" s="20">
        <v>2020</v>
      </c>
      <c r="T184" s="20">
        <v>2021</v>
      </c>
      <c r="U184" s="22">
        <v>2022</v>
      </c>
      <c r="V184" s="21" t="s">
        <v>0</v>
      </c>
      <c r="W184" s="21" t="s">
        <v>1</v>
      </c>
      <c r="X184" s="21" t="s">
        <v>2</v>
      </c>
      <c r="Y184" s="21" t="s">
        <v>3</v>
      </c>
      <c r="Z184" s="21" t="s">
        <v>435</v>
      </c>
      <c r="AA184" s="23" t="s">
        <v>5</v>
      </c>
      <c r="AB184" s="23" t="s">
        <v>6</v>
      </c>
      <c r="AC184" s="23" t="s">
        <v>7</v>
      </c>
      <c r="AD184" s="23" t="s">
        <v>8</v>
      </c>
      <c r="AE184" s="23" t="s">
        <v>435</v>
      </c>
    </row>
    <row r="185" spans="2:31" x14ac:dyDescent="0.2">
      <c r="B185" s="12" t="s">
        <v>85</v>
      </c>
      <c r="C185" s="13" t="s">
        <v>307</v>
      </c>
      <c r="D185" s="13">
        <v>1</v>
      </c>
      <c r="E185" s="13">
        <v>3</v>
      </c>
      <c r="F185" s="13">
        <v>2</v>
      </c>
      <c r="G185" s="14">
        <v>0</v>
      </c>
      <c r="H185" s="14">
        <v>2</v>
      </c>
      <c r="I185" s="14">
        <v>2</v>
      </c>
      <c r="J185" s="14">
        <v>0</v>
      </c>
      <c r="K185" s="14">
        <v>2</v>
      </c>
      <c r="L185" s="15">
        <f>SUM(G185:K185)</f>
        <v>6</v>
      </c>
      <c r="M185" s="15">
        <f>AVERAGE(G185:K185)</f>
        <v>1.2</v>
      </c>
      <c r="N185" s="15">
        <f>MAX(G185:K185)-MIN(G185:K185)</f>
        <v>2</v>
      </c>
      <c r="O185" s="69">
        <f>_xlfn.STDEV.P(G185:K185)</f>
        <v>0.9797958971132712</v>
      </c>
      <c r="P185" s="15">
        <f>(U185-M185)</f>
        <v>0.8</v>
      </c>
      <c r="Q185" s="14">
        <v>0</v>
      </c>
      <c r="R185" s="14">
        <v>7</v>
      </c>
      <c r="S185" s="14">
        <v>1</v>
      </c>
      <c r="T185" s="14">
        <v>2</v>
      </c>
      <c r="U185" s="16">
        <v>2</v>
      </c>
      <c r="V185" s="15">
        <f>SUM(Q185:U185)</f>
        <v>12</v>
      </c>
      <c r="W185" s="15">
        <f>AVERAGE(Q185:U185)</f>
        <v>2.4</v>
      </c>
      <c r="X185" s="15">
        <f>MAX(Q185:U185)-MIN(Q185:U185)</f>
        <v>7</v>
      </c>
      <c r="Y185" s="69">
        <f>_xlfn.STDEV.P(Q185:U185)</f>
        <v>2.4166091947189146</v>
      </c>
      <c r="Z185" s="15">
        <f>(U185-W185)</f>
        <v>-0.39999999999999991</v>
      </c>
      <c r="AA185" s="17">
        <f>SUM(Q185:U185,G185:K185)</f>
        <v>18</v>
      </c>
      <c r="AB185" s="17">
        <f>AVERAGE(Q185:U185,G185:K185)</f>
        <v>1.8</v>
      </c>
      <c r="AC185" s="17">
        <f>MAX(G185:K185,Q185:U185)-MIN(G185:K185,Q185:U185)</f>
        <v>7</v>
      </c>
      <c r="AD185" s="73">
        <f>_xlfn.STDEV.P(Q185:U185,G185:K185)</f>
        <v>1.9390719429665315</v>
      </c>
      <c r="AE185" s="17">
        <f>(U185-AB185)</f>
        <v>0.19999999999999996</v>
      </c>
    </row>
    <row r="186" spans="2:31" ht="12.75" thickBot="1" x14ac:dyDescent="0.25">
      <c r="B186" s="57" t="s">
        <v>28</v>
      </c>
      <c r="C186" s="35" t="s">
        <v>307</v>
      </c>
      <c r="D186" s="191">
        <f>(D185/D193)</f>
        <v>0.1111111111111111</v>
      </c>
      <c r="E186" s="191">
        <f t="shared" ref="E186:H186" si="144">(E185/E193)</f>
        <v>0.5</v>
      </c>
      <c r="F186" s="191">
        <f t="shared" si="144"/>
        <v>0.18181818181818182</v>
      </c>
      <c r="G186" s="76">
        <f t="shared" si="144"/>
        <v>0</v>
      </c>
      <c r="H186" s="76">
        <f t="shared" si="144"/>
        <v>0.10526315789473684</v>
      </c>
      <c r="I186" s="76">
        <f>(I185/I193)</f>
        <v>0.13333333333333333</v>
      </c>
      <c r="J186" s="76">
        <f t="shared" ref="J186:K186" si="145">(J185/J193)</f>
        <v>0</v>
      </c>
      <c r="K186" s="76">
        <f t="shared" si="145"/>
        <v>0.18181818181818182</v>
      </c>
      <c r="L186" s="97">
        <f>(L185/L193)</f>
        <v>9.8360655737704916E-2</v>
      </c>
      <c r="M186" s="137"/>
      <c r="N186" s="137"/>
      <c r="O186" s="142"/>
      <c r="P186" s="137"/>
      <c r="Q186" s="76">
        <f t="shared" ref="Q186" si="146">(Q185/Q193)</f>
        <v>0</v>
      </c>
      <c r="R186" s="76">
        <f>(R185/R193)</f>
        <v>0.35</v>
      </c>
      <c r="S186" s="76">
        <f>(S185/S193)</f>
        <v>0.16666666666666666</v>
      </c>
      <c r="T186" s="76">
        <f>(T185/T193)</f>
        <v>0.25</v>
      </c>
      <c r="U186" s="96">
        <f>(U185/U193)</f>
        <v>0.2</v>
      </c>
      <c r="V186" s="97">
        <f>(V185/V193)</f>
        <v>0.22641509433962265</v>
      </c>
      <c r="W186" s="137"/>
      <c r="X186" s="137"/>
      <c r="Y186" s="142"/>
      <c r="Z186" s="137"/>
      <c r="AA186" s="104">
        <f>(AA185/AA193)</f>
        <v>0.15789473684210525</v>
      </c>
      <c r="AB186" s="115"/>
      <c r="AC186" s="115"/>
      <c r="AD186" s="126"/>
      <c r="AE186" s="115"/>
    </row>
    <row r="187" spans="2:31" x14ac:dyDescent="0.2">
      <c r="B187" s="29" t="s">
        <v>86</v>
      </c>
      <c r="C187" s="13" t="s">
        <v>307</v>
      </c>
      <c r="D187" s="13">
        <v>1</v>
      </c>
      <c r="E187" s="13">
        <v>0</v>
      </c>
      <c r="F187" s="13">
        <v>1</v>
      </c>
      <c r="G187" s="14">
        <v>1</v>
      </c>
      <c r="H187" s="14">
        <v>1</v>
      </c>
      <c r="I187" s="14">
        <v>2</v>
      </c>
      <c r="J187" s="14">
        <v>0</v>
      </c>
      <c r="K187" s="14">
        <v>0</v>
      </c>
      <c r="L187" s="15">
        <f>SUM(G187:K187)</f>
        <v>4</v>
      </c>
      <c r="M187" s="15">
        <f>AVERAGE(G187:K187)</f>
        <v>0.8</v>
      </c>
      <c r="N187" s="15">
        <f t="shared" ref="N187:N193" si="147">MAX(G187:K187)-MIN(G187:K187)</f>
        <v>2</v>
      </c>
      <c r="O187" s="69">
        <f>_xlfn.STDEV.P(G187:K187)</f>
        <v>0.74833147735478833</v>
      </c>
      <c r="P187" s="15">
        <f>(U187-M187)</f>
        <v>1.2</v>
      </c>
      <c r="Q187" s="14">
        <v>0</v>
      </c>
      <c r="R187" s="14">
        <v>2</v>
      </c>
      <c r="S187" s="14">
        <v>0</v>
      </c>
      <c r="T187" s="14">
        <v>0</v>
      </c>
      <c r="U187" s="16">
        <v>2</v>
      </c>
      <c r="V187" s="15">
        <f>SUM(Q187:U187)</f>
        <v>4</v>
      </c>
      <c r="W187" s="15">
        <f>AVERAGE(Q187:U187)</f>
        <v>0.8</v>
      </c>
      <c r="X187" s="15">
        <f t="shared" ref="X187:X193" si="148">MAX(Q187:U187)-MIN(Q187:U187)</f>
        <v>2</v>
      </c>
      <c r="Y187" s="69">
        <f>_xlfn.STDEV.P(Q187:U187)</f>
        <v>0.9797958971132712</v>
      </c>
      <c r="Z187" s="15">
        <f>(U187-W187)</f>
        <v>1.2</v>
      </c>
      <c r="AA187" s="17">
        <f>SUM(Q187:U187,G187:K187)</f>
        <v>8</v>
      </c>
      <c r="AB187" s="17">
        <f>AVERAGE(Q187:U187,G187:K187)</f>
        <v>0.8</v>
      </c>
      <c r="AC187" s="17">
        <f t="shared" ref="AC187:AC193" si="149">MAX(G187:K187,Q187:U187)-MIN(G187:K187,Q187:U187)</f>
        <v>2</v>
      </c>
      <c r="AD187" s="73">
        <f>_xlfn.STDEV.P(Q187:U187,G187:K187)</f>
        <v>0.87177978870813466</v>
      </c>
      <c r="AE187" s="17">
        <f>(U187-AB187)</f>
        <v>1.2</v>
      </c>
    </row>
    <row r="188" spans="2:31" ht="12.75" thickBot="1" x14ac:dyDescent="0.25">
      <c r="B188" s="56" t="s">
        <v>28</v>
      </c>
      <c r="C188" s="35" t="s">
        <v>307</v>
      </c>
      <c r="D188" s="191">
        <f>(D187/D193)</f>
        <v>0.1111111111111111</v>
      </c>
      <c r="E188" s="191">
        <f t="shared" ref="E188:H188" si="150">(E187/E193)</f>
        <v>0</v>
      </c>
      <c r="F188" s="191">
        <f t="shared" si="150"/>
        <v>9.0909090909090912E-2</v>
      </c>
      <c r="G188" s="76">
        <f t="shared" si="150"/>
        <v>0.16666666666666666</v>
      </c>
      <c r="H188" s="76">
        <f t="shared" si="150"/>
        <v>5.2631578947368418E-2</v>
      </c>
      <c r="I188" s="76">
        <f>(I187/I193)</f>
        <v>0.13333333333333333</v>
      </c>
      <c r="J188" s="76">
        <f t="shared" ref="J188:K188" si="151">(J187/J193)</f>
        <v>0</v>
      </c>
      <c r="K188" s="76">
        <f t="shared" si="151"/>
        <v>0</v>
      </c>
      <c r="L188" s="97">
        <f>(L187/L193)</f>
        <v>6.5573770491803282E-2</v>
      </c>
      <c r="M188" s="137"/>
      <c r="N188" s="137"/>
      <c r="O188" s="142"/>
      <c r="P188" s="137"/>
      <c r="Q188" s="76">
        <f t="shared" ref="Q188" si="152">(Q187/Q193)</f>
        <v>0</v>
      </c>
      <c r="R188" s="76">
        <f>(R187/R193)</f>
        <v>0.1</v>
      </c>
      <c r="S188" s="76">
        <f>(S187/S193)</f>
        <v>0</v>
      </c>
      <c r="T188" s="76">
        <f>(T187/T193)</f>
        <v>0</v>
      </c>
      <c r="U188" s="96">
        <f>(U187/U193)</f>
        <v>0.2</v>
      </c>
      <c r="V188" s="97">
        <f>(V187/V193)</f>
        <v>7.5471698113207544E-2</v>
      </c>
      <c r="W188" s="137"/>
      <c r="X188" s="137"/>
      <c r="Y188" s="142"/>
      <c r="Z188" s="137"/>
      <c r="AA188" s="104">
        <f>(AA187/AA193)</f>
        <v>7.0175438596491224E-2</v>
      </c>
      <c r="AB188" s="115"/>
      <c r="AC188" s="115"/>
      <c r="AD188" s="126"/>
      <c r="AE188" s="115"/>
    </row>
    <row r="189" spans="2:31" x14ac:dyDescent="0.2">
      <c r="B189" s="29" t="s">
        <v>87</v>
      </c>
      <c r="C189" s="13" t="s">
        <v>307</v>
      </c>
      <c r="D189" s="13">
        <v>7</v>
      </c>
      <c r="E189" s="13">
        <v>2</v>
      </c>
      <c r="F189" s="13">
        <v>5</v>
      </c>
      <c r="G189" s="14">
        <v>2</v>
      </c>
      <c r="H189" s="14">
        <v>15</v>
      </c>
      <c r="I189" s="14">
        <v>11</v>
      </c>
      <c r="J189" s="14">
        <v>9</v>
      </c>
      <c r="K189" s="14">
        <v>8</v>
      </c>
      <c r="L189" s="15">
        <f>SUM(G189:K189)</f>
        <v>45</v>
      </c>
      <c r="M189" s="15">
        <f>AVERAGE(G189:K189)</f>
        <v>9</v>
      </c>
      <c r="N189" s="15">
        <f t="shared" si="147"/>
        <v>13</v>
      </c>
      <c r="O189" s="69">
        <f>_xlfn.STDEV.P(G189:K189)</f>
        <v>4.2426406871192848</v>
      </c>
      <c r="P189" s="15">
        <f>(U189-M189)</f>
        <v>-4</v>
      </c>
      <c r="Q189" s="14">
        <v>9</v>
      </c>
      <c r="R189" s="14">
        <v>10</v>
      </c>
      <c r="S189" s="14">
        <v>4</v>
      </c>
      <c r="T189" s="14">
        <v>5</v>
      </c>
      <c r="U189" s="16">
        <v>5</v>
      </c>
      <c r="V189" s="15">
        <f>SUM(Q189:U189)</f>
        <v>33</v>
      </c>
      <c r="W189" s="15">
        <f>AVERAGE(Q189:U189)</f>
        <v>6.6</v>
      </c>
      <c r="X189" s="15">
        <f t="shared" si="148"/>
        <v>6</v>
      </c>
      <c r="Y189" s="69">
        <f>_xlfn.STDEV.P(Q189:U189)</f>
        <v>2.4166091947189146</v>
      </c>
      <c r="Z189" s="15">
        <f>(U189-W189)</f>
        <v>-1.5999999999999996</v>
      </c>
      <c r="AA189" s="17">
        <f>SUM(Q189:U189,G189:K189)</f>
        <v>78</v>
      </c>
      <c r="AB189" s="17">
        <f>AVERAGE(Q189:U189,G189:K189)</f>
        <v>7.8</v>
      </c>
      <c r="AC189" s="17">
        <f t="shared" si="149"/>
        <v>13</v>
      </c>
      <c r="AD189" s="73">
        <f>_xlfn.STDEV.P(Q189:U189,G189:K189)</f>
        <v>3.6551333764994132</v>
      </c>
      <c r="AE189" s="17">
        <f>(U189-AB189)</f>
        <v>-2.8</v>
      </c>
    </row>
    <row r="190" spans="2:31" ht="12.75" thickBot="1" x14ac:dyDescent="0.25">
      <c r="B190" s="56" t="s">
        <v>28</v>
      </c>
      <c r="C190" s="35" t="s">
        <v>307</v>
      </c>
      <c r="D190" s="191">
        <f>(D189/D193)</f>
        <v>0.77777777777777779</v>
      </c>
      <c r="E190" s="191">
        <f t="shared" ref="E190:H190" si="153">(E189/E193)</f>
        <v>0.33333333333333331</v>
      </c>
      <c r="F190" s="191">
        <f t="shared" si="153"/>
        <v>0.45454545454545453</v>
      </c>
      <c r="G190" s="76">
        <f t="shared" si="153"/>
        <v>0.33333333333333331</v>
      </c>
      <c r="H190" s="76">
        <f t="shared" si="153"/>
        <v>0.78947368421052633</v>
      </c>
      <c r="I190" s="76">
        <f>(I189/I193)</f>
        <v>0.73333333333333328</v>
      </c>
      <c r="J190" s="76">
        <f t="shared" ref="J190:K190" si="154">(J189/J193)</f>
        <v>0.9</v>
      </c>
      <c r="K190" s="76">
        <f t="shared" si="154"/>
        <v>0.72727272727272729</v>
      </c>
      <c r="L190" s="97">
        <f>(L189/L193)</f>
        <v>0.73770491803278693</v>
      </c>
      <c r="M190" s="137"/>
      <c r="N190" s="137"/>
      <c r="O190" s="142"/>
      <c r="P190" s="137"/>
      <c r="Q190" s="76">
        <f t="shared" ref="Q190" si="155">(Q189/Q193)</f>
        <v>1</v>
      </c>
      <c r="R190" s="76">
        <f>(R189/R193)</f>
        <v>0.5</v>
      </c>
      <c r="S190" s="76">
        <f>(S189/S193)</f>
        <v>0.66666666666666663</v>
      </c>
      <c r="T190" s="76">
        <f>(T189/T193)</f>
        <v>0.625</v>
      </c>
      <c r="U190" s="96">
        <f>(U189/U193)</f>
        <v>0.5</v>
      </c>
      <c r="V190" s="97">
        <f>(V189/V193)</f>
        <v>0.62264150943396224</v>
      </c>
      <c r="W190" s="137"/>
      <c r="X190" s="137"/>
      <c r="Y190" s="142"/>
      <c r="Z190" s="137"/>
      <c r="AA190" s="104">
        <f>(AA189/AA193)</f>
        <v>0.68421052631578949</v>
      </c>
      <c r="AB190" s="115"/>
      <c r="AC190" s="115"/>
      <c r="AD190" s="126"/>
      <c r="AE190" s="115"/>
    </row>
    <row r="191" spans="2:31" x14ac:dyDescent="0.2">
      <c r="B191" s="29" t="s">
        <v>88</v>
      </c>
      <c r="C191" s="13" t="s">
        <v>307</v>
      </c>
      <c r="D191" s="13">
        <v>0</v>
      </c>
      <c r="E191" s="13">
        <v>1</v>
      </c>
      <c r="F191" s="13">
        <v>3</v>
      </c>
      <c r="G191" s="14">
        <v>3</v>
      </c>
      <c r="H191" s="14">
        <v>1</v>
      </c>
      <c r="I191" s="14">
        <v>0</v>
      </c>
      <c r="J191" s="14">
        <v>1</v>
      </c>
      <c r="K191" s="14">
        <v>1</v>
      </c>
      <c r="L191" s="15">
        <f>SUM(G191:K191)</f>
        <v>6</v>
      </c>
      <c r="M191" s="15">
        <f>AVERAGE(G191:K191)</f>
        <v>1.2</v>
      </c>
      <c r="N191" s="15">
        <f t="shared" si="147"/>
        <v>3</v>
      </c>
      <c r="O191" s="69">
        <f>_xlfn.STDEV.P(G191:K191)</f>
        <v>0.9797958971132712</v>
      </c>
      <c r="P191" s="15">
        <f>(U191-M191)</f>
        <v>-0.19999999999999996</v>
      </c>
      <c r="Q191" s="14">
        <v>0</v>
      </c>
      <c r="R191" s="14">
        <v>1</v>
      </c>
      <c r="S191" s="14">
        <v>1</v>
      </c>
      <c r="T191" s="14">
        <v>1</v>
      </c>
      <c r="U191" s="16">
        <v>1</v>
      </c>
      <c r="V191" s="15">
        <f>SUM(Q191:U191)</f>
        <v>4</v>
      </c>
      <c r="W191" s="15">
        <f>AVERAGE(Q191:U191)</f>
        <v>0.8</v>
      </c>
      <c r="X191" s="15">
        <f t="shared" si="148"/>
        <v>1</v>
      </c>
      <c r="Y191" s="69">
        <f>_xlfn.STDEV.P(Q191:U191)</f>
        <v>0.4</v>
      </c>
      <c r="Z191" s="15">
        <f>(U191-W191)</f>
        <v>0.19999999999999996</v>
      </c>
      <c r="AA191" s="17">
        <f>SUM(Q191:U191,G191:K191)</f>
        <v>10</v>
      </c>
      <c r="AB191" s="17">
        <f>AVERAGE(Q191:U191,G191:K191)</f>
        <v>1</v>
      </c>
      <c r="AC191" s="17">
        <f t="shared" si="149"/>
        <v>3</v>
      </c>
      <c r="AD191" s="73">
        <f>_xlfn.STDEV.P(Q191:U191,G191:K191)</f>
        <v>0.7745966692414834</v>
      </c>
      <c r="AE191" s="17">
        <f>(U191-AB191)</f>
        <v>0</v>
      </c>
    </row>
    <row r="192" spans="2:31" ht="12.75" thickBot="1" x14ac:dyDescent="0.25">
      <c r="B192" s="56" t="s">
        <v>28</v>
      </c>
      <c r="C192" s="35" t="s">
        <v>307</v>
      </c>
      <c r="D192" s="191">
        <f>(D191/D193)</f>
        <v>0</v>
      </c>
      <c r="E192" s="191">
        <f t="shared" ref="E192:H192" si="156">(E191/E193)</f>
        <v>0.16666666666666666</v>
      </c>
      <c r="F192" s="191">
        <f t="shared" si="156"/>
        <v>0.27272727272727271</v>
      </c>
      <c r="G192" s="76">
        <f t="shared" si="156"/>
        <v>0.5</v>
      </c>
      <c r="H192" s="76">
        <f t="shared" si="156"/>
        <v>5.2631578947368418E-2</v>
      </c>
      <c r="I192" s="76">
        <f>(I191/I193)</f>
        <v>0</v>
      </c>
      <c r="J192" s="76">
        <f t="shared" ref="J192:K192" si="157">(J191/J193)</f>
        <v>0.1</v>
      </c>
      <c r="K192" s="76">
        <f t="shared" si="157"/>
        <v>9.0909090909090912E-2</v>
      </c>
      <c r="L192" s="97">
        <f>(L191/L193)</f>
        <v>9.8360655737704916E-2</v>
      </c>
      <c r="M192" s="137"/>
      <c r="N192" s="137"/>
      <c r="O192" s="142"/>
      <c r="P192" s="137"/>
      <c r="Q192" s="76">
        <f t="shared" ref="Q192" si="158">(Q191/Q193)</f>
        <v>0</v>
      </c>
      <c r="R192" s="76">
        <f>(R191/R193)</f>
        <v>0.05</v>
      </c>
      <c r="S192" s="76">
        <f>(S191/S193)</f>
        <v>0.16666666666666666</v>
      </c>
      <c r="T192" s="76">
        <f>(T191/T193)</f>
        <v>0.125</v>
      </c>
      <c r="U192" s="96">
        <f>(U191/U193)</f>
        <v>0.1</v>
      </c>
      <c r="V192" s="97">
        <f>(V191/V193)</f>
        <v>7.5471698113207544E-2</v>
      </c>
      <c r="W192" s="137"/>
      <c r="X192" s="137"/>
      <c r="Y192" s="142"/>
      <c r="Z192" s="137"/>
      <c r="AA192" s="104">
        <f>(AA191/AA193)</f>
        <v>8.771929824561403E-2</v>
      </c>
      <c r="AB192" s="115"/>
      <c r="AC192" s="115"/>
      <c r="AD192" s="126"/>
      <c r="AE192" s="115"/>
    </row>
    <row r="193" spans="2:31" x14ac:dyDescent="0.2">
      <c r="B193" s="36" t="s">
        <v>305</v>
      </c>
      <c r="C193" s="116" t="s">
        <v>307</v>
      </c>
      <c r="D193" s="116">
        <v>9</v>
      </c>
      <c r="E193" s="116">
        <v>6</v>
      </c>
      <c r="F193" s="116">
        <v>11</v>
      </c>
      <c r="G193" s="117">
        <v>6</v>
      </c>
      <c r="H193" s="117">
        <v>19</v>
      </c>
      <c r="I193" s="117">
        <v>15</v>
      </c>
      <c r="J193" s="117">
        <v>10</v>
      </c>
      <c r="K193" s="117">
        <v>11</v>
      </c>
      <c r="L193" s="118">
        <f>SUM(G193:K193)</f>
        <v>61</v>
      </c>
      <c r="M193" s="119">
        <f>AVERAGE(G193:K193)</f>
        <v>12.2</v>
      </c>
      <c r="N193" s="118">
        <f t="shared" si="147"/>
        <v>13</v>
      </c>
      <c r="O193" s="119">
        <f>_xlfn.STDEV.P(G193:K193)</f>
        <v>4.4452221541785741</v>
      </c>
      <c r="P193" s="119">
        <f>(U193-M193)</f>
        <v>-2.1999999999999993</v>
      </c>
      <c r="Q193" s="117">
        <v>9</v>
      </c>
      <c r="R193" s="117">
        <v>20</v>
      </c>
      <c r="S193" s="117">
        <v>6</v>
      </c>
      <c r="T193" s="117">
        <v>8</v>
      </c>
      <c r="U193" s="120">
        <v>10</v>
      </c>
      <c r="V193" s="118">
        <f>SUM(Q193:U193)</f>
        <v>53</v>
      </c>
      <c r="W193" s="118">
        <f>AVERAGE(Q193:U193)</f>
        <v>10.6</v>
      </c>
      <c r="X193" s="118">
        <f t="shared" si="148"/>
        <v>14</v>
      </c>
      <c r="Y193" s="119">
        <f>_xlfn.STDEV.P(Q193:U193)</f>
        <v>4.8826222462934812</v>
      </c>
      <c r="Z193" s="119">
        <f>(U193-W193)</f>
        <v>-0.59999999999999964</v>
      </c>
      <c r="AA193" s="121">
        <f>SUM(G193:K193,Q193:U193)</f>
        <v>114</v>
      </c>
      <c r="AB193" s="121">
        <f>AVERAGE(G193:K193,Q193:U193)</f>
        <v>11.4</v>
      </c>
      <c r="AC193" s="121">
        <f t="shared" si="149"/>
        <v>14</v>
      </c>
      <c r="AD193" s="122">
        <f>_xlfn.STDEV.P(G193:K193,Q193:U193)</f>
        <v>4.7370877129308049</v>
      </c>
      <c r="AE193" s="122">
        <f>(U193-AB193)</f>
        <v>-1.4000000000000004</v>
      </c>
    </row>
    <row r="195" spans="2:31" x14ac:dyDescent="0.2">
      <c r="B195" s="271"/>
      <c r="C195" s="283" t="s">
        <v>389</v>
      </c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</row>
    <row r="196" spans="2:31" ht="24.75" thickBot="1" x14ac:dyDescent="0.25">
      <c r="B196" s="18"/>
      <c r="C196" s="19">
        <v>2009</v>
      </c>
      <c r="D196" s="19">
        <v>2010</v>
      </c>
      <c r="E196" s="19">
        <v>2011</v>
      </c>
      <c r="F196" s="19">
        <v>2012</v>
      </c>
      <c r="G196" s="20">
        <v>2013</v>
      </c>
      <c r="H196" s="20">
        <v>2014</v>
      </c>
      <c r="I196" s="20">
        <v>2015</v>
      </c>
      <c r="J196" s="20">
        <v>2016</v>
      </c>
      <c r="K196" s="20">
        <v>2017</v>
      </c>
      <c r="L196" s="21" t="s">
        <v>0</v>
      </c>
      <c r="M196" s="21" t="s">
        <v>1</v>
      </c>
      <c r="N196" s="21" t="s">
        <v>2</v>
      </c>
      <c r="O196" s="21" t="s">
        <v>3</v>
      </c>
      <c r="P196" s="21" t="s">
        <v>435</v>
      </c>
      <c r="Q196" s="20">
        <v>2018</v>
      </c>
      <c r="R196" s="20">
        <v>2019</v>
      </c>
      <c r="S196" s="20">
        <v>2020</v>
      </c>
      <c r="T196" s="20">
        <v>2021</v>
      </c>
      <c r="U196" s="22">
        <v>2022</v>
      </c>
      <c r="V196" s="21" t="s">
        <v>0</v>
      </c>
      <c r="W196" s="21" t="s">
        <v>1</v>
      </c>
      <c r="X196" s="21" t="s">
        <v>2</v>
      </c>
      <c r="Y196" s="21" t="s">
        <v>3</v>
      </c>
      <c r="Z196" s="21" t="s">
        <v>435</v>
      </c>
      <c r="AA196" s="23" t="s">
        <v>5</v>
      </c>
      <c r="AB196" s="23" t="s">
        <v>6</v>
      </c>
      <c r="AC196" s="23" t="s">
        <v>7</v>
      </c>
      <c r="AD196" s="23" t="s">
        <v>8</v>
      </c>
      <c r="AE196" s="23" t="s">
        <v>435</v>
      </c>
    </row>
    <row r="197" spans="2:31" x14ac:dyDescent="0.2">
      <c r="B197" s="12" t="s">
        <v>85</v>
      </c>
      <c r="C197" s="13" t="s">
        <v>307</v>
      </c>
      <c r="D197" s="13">
        <v>1</v>
      </c>
      <c r="E197" s="13">
        <v>7</v>
      </c>
      <c r="F197" s="13">
        <v>7</v>
      </c>
      <c r="G197" s="14">
        <v>3</v>
      </c>
      <c r="H197" s="14">
        <v>8</v>
      </c>
      <c r="I197" s="14">
        <v>5</v>
      </c>
      <c r="J197" s="14">
        <v>6</v>
      </c>
      <c r="K197" s="14">
        <v>7</v>
      </c>
      <c r="L197" s="15">
        <f>SUM(G197:K197)</f>
        <v>29</v>
      </c>
      <c r="M197" s="15">
        <f>AVERAGE(G197:K197)</f>
        <v>5.8</v>
      </c>
      <c r="N197" s="15">
        <f>MAX(G197:K197)-MIN(G197:K197)</f>
        <v>5</v>
      </c>
      <c r="O197" s="69">
        <f>_xlfn.STDEV.P(G197:K197)</f>
        <v>1.7204650534085253</v>
      </c>
      <c r="P197" s="15">
        <f>(U197-M197)</f>
        <v>0.20000000000000018</v>
      </c>
      <c r="Q197" s="14">
        <v>8</v>
      </c>
      <c r="R197" s="14">
        <v>6</v>
      </c>
      <c r="S197" s="14">
        <v>9</v>
      </c>
      <c r="T197" s="14">
        <v>9</v>
      </c>
      <c r="U197" s="16">
        <v>6</v>
      </c>
      <c r="V197" s="15">
        <f>SUM(Q197:U197)</f>
        <v>38</v>
      </c>
      <c r="W197" s="15">
        <f>AVERAGE(Q197:U197)</f>
        <v>7.6</v>
      </c>
      <c r="X197" s="15">
        <f>MAX(Q197:U197)-MIN(Q197:U197)</f>
        <v>3</v>
      </c>
      <c r="Y197" s="69">
        <f>_xlfn.STDEV.P(Q197:U197)</f>
        <v>1.3564659966250536</v>
      </c>
      <c r="Z197" s="69">
        <f>(U197-W197)</f>
        <v>-1.5999999999999996</v>
      </c>
      <c r="AA197" s="17">
        <f>SUM(Q197:U197,G197:K197)</f>
        <v>67</v>
      </c>
      <c r="AB197" s="17">
        <f>AVERAGE(Q197:U197,G197:K197)</f>
        <v>6.7</v>
      </c>
      <c r="AC197" s="17">
        <f>MAX(G197:K197,Q197:U197)-MIN(G197:K197,Q197:U197)</f>
        <v>6</v>
      </c>
      <c r="AD197" s="73">
        <f>_xlfn.STDEV.P(Q197:U197,G197:K197)</f>
        <v>1.7916472867168918</v>
      </c>
      <c r="AE197" s="17">
        <f>(U197-AB197)</f>
        <v>-0.70000000000000018</v>
      </c>
    </row>
    <row r="198" spans="2:31" ht="12.75" thickBot="1" x14ac:dyDescent="0.25">
      <c r="B198" s="57" t="s">
        <v>28</v>
      </c>
      <c r="C198" s="35" t="s">
        <v>307</v>
      </c>
      <c r="D198" s="191">
        <f>(D197/D205)</f>
        <v>2.5000000000000001E-2</v>
      </c>
      <c r="E198" s="191">
        <f t="shared" ref="E198:H198" si="159">(E197/E205)</f>
        <v>0.14000000000000001</v>
      </c>
      <c r="F198" s="191">
        <f t="shared" si="159"/>
        <v>0.1206896551724138</v>
      </c>
      <c r="G198" s="76">
        <f t="shared" si="159"/>
        <v>5.6603773584905662E-2</v>
      </c>
      <c r="H198" s="76">
        <f t="shared" si="159"/>
        <v>0.13793103448275862</v>
      </c>
      <c r="I198" s="76">
        <f>(I197/I205)</f>
        <v>0.14705882352941177</v>
      </c>
      <c r="J198" s="76">
        <f t="shared" ref="J198:K198" si="160">(J197/J205)</f>
        <v>0.15384615384615385</v>
      </c>
      <c r="K198" s="76">
        <f t="shared" si="160"/>
        <v>0.16666666666666666</v>
      </c>
      <c r="L198" s="97">
        <f t="shared" ref="L198" si="161">(L197/L205)</f>
        <v>0.12831858407079647</v>
      </c>
      <c r="M198" s="137"/>
      <c r="N198" s="137"/>
      <c r="O198" s="142"/>
      <c r="P198" s="137"/>
      <c r="Q198" s="76">
        <f t="shared" ref="Q198:T198" si="162">(Q197/Q205)</f>
        <v>0.12903225806451613</v>
      </c>
      <c r="R198" s="76">
        <f t="shared" si="162"/>
        <v>0.13043478260869565</v>
      </c>
      <c r="S198" s="76">
        <f t="shared" si="162"/>
        <v>0.14754098360655737</v>
      </c>
      <c r="T198" s="76">
        <f t="shared" si="162"/>
        <v>0.15254237288135594</v>
      </c>
      <c r="U198" s="96">
        <f t="shared" ref="U198:V198" si="163">(U197/U205)</f>
        <v>0.1</v>
      </c>
      <c r="V198" s="97">
        <f t="shared" si="163"/>
        <v>0.13194444444444445</v>
      </c>
      <c r="W198" s="137"/>
      <c r="X198" s="137"/>
      <c r="Y198" s="142"/>
      <c r="Z198" s="142"/>
      <c r="AA198" s="104">
        <f>(AA197/AA205)</f>
        <v>0.13035019455252919</v>
      </c>
      <c r="AB198" s="115"/>
      <c r="AC198" s="115"/>
      <c r="AD198" s="126"/>
      <c r="AE198" s="115"/>
    </row>
    <row r="199" spans="2:31" x14ac:dyDescent="0.2">
      <c r="B199" s="29" t="s">
        <v>86</v>
      </c>
      <c r="C199" s="13" t="s">
        <v>307</v>
      </c>
      <c r="D199" s="13">
        <v>4</v>
      </c>
      <c r="E199" s="13">
        <v>3</v>
      </c>
      <c r="F199" s="13">
        <v>3</v>
      </c>
      <c r="G199" s="14">
        <v>3</v>
      </c>
      <c r="H199" s="14">
        <v>6</v>
      </c>
      <c r="I199" s="14">
        <v>0</v>
      </c>
      <c r="J199" s="14">
        <v>2</v>
      </c>
      <c r="K199" s="14">
        <v>1</v>
      </c>
      <c r="L199" s="15">
        <f>SUM(G199:K199)</f>
        <v>12</v>
      </c>
      <c r="M199" s="15">
        <f>AVERAGE(G199:K199)</f>
        <v>2.4</v>
      </c>
      <c r="N199" s="15">
        <f t="shared" ref="N199:N205" si="164">MAX(G199:K199)-MIN(G199:K199)</f>
        <v>6</v>
      </c>
      <c r="O199" s="69">
        <f>_xlfn.STDEV.P(G199:K199)</f>
        <v>2.0591260281974</v>
      </c>
      <c r="P199" s="15">
        <f>(U199-M199)</f>
        <v>1.6</v>
      </c>
      <c r="Q199" s="14">
        <v>0</v>
      </c>
      <c r="R199" s="14">
        <v>1</v>
      </c>
      <c r="S199" s="14">
        <v>1</v>
      </c>
      <c r="T199" s="14">
        <v>1</v>
      </c>
      <c r="U199" s="16">
        <v>4</v>
      </c>
      <c r="V199" s="15">
        <f>SUM(Q199:U199)</f>
        <v>7</v>
      </c>
      <c r="W199" s="15">
        <f>AVERAGE(Q199:U199)</f>
        <v>1.4</v>
      </c>
      <c r="X199" s="15">
        <f t="shared" ref="X199:X205" si="165">MAX(Q199:U199)-MIN(Q199:U199)</f>
        <v>4</v>
      </c>
      <c r="Y199" s="69">
        <f>_xlfn.STDEV.P(Q199:U199)</f>
        <v>1.3564659966250536</v>
      </c>
      <c r="Z199" s="69">
        <f>(U199-W199)</f>
        <v>2.6</v>
      </c>
      <c r="AA199" s="17">
        <f>SUM(Q199:U199,G199:K199)</f>
        <v>19</v>
      </c>
      <c r="AB199" s="17">
        <f>AVERAGE(Q199:U199,G199:K199)</f>
        <v>1.9</v>
      </c>
      <c r="AC199" s="17">
        <f t="shared" ref="AC199:AC205" si="166">MAX(G199:K199,Q199:U199)-MIN(G199:K199,Q199:U199)</f>
        <v>6</v>
      </c>
      <c r="AD199" s="73">
        <f>_xlfn.STDEV.P(Q199:U199,G199:K199)</f>
        <v>1.8138357147217055</v>
      </c>
      <c r="AE199" s="17">
        <f>(U199-AB199)</f>
        <v>2.1</v>
      </c>
    </row>
    <row r="200" spans="2:31" ht="12.75" thickBot="1" x14ac:dyDescent="0.25">
      <c r="B200" s="56" t="s">
        <v>28</v>
      </c>
      <c r="C200" s="35" t="s">
        <v>307</v>
      </c>
      <c r="D200" s="191">
        <f>(D199/D205)</f>
        <v>0.1</v>
      </c>
      <c r="E200" s="191">
        <f t="shared" ref="E200:H200" si="167">(E199/E205)</f>
        <v>0.06</v>
      </c>
      <c r="F200" s="191">
        <f t="shared" si="167"/>
        <v>5.1724137931034482E-2</v>
      </c>
      <c r="G200" s="76">
        <f t="shared" si="167"/>
        <v>5.6603773584905662E-2</v>
      </c>
      <c r="H200" s="76">
        <f t="shared" si="167"/>
        <v>0.10344827586206896</v>
      </c>
      <c r="I200" s="76">
        <f>(I199/I205)</f>
        <v>0</v>
      </c>
      <c r="J200" s="76">
        <f t="shared" ref="J200:K200" si="168">(J199/J205)</f>
        <v>5.128205128205128E-2</v>
      </c>
      <c r="K200" s="76">
        <f t="shared" si="168"/>
        <v>2.3809523809523808E-2</v>
      </c>
      <c r="L200" s="97">
        <f t="shared" ref="L200" si="169">(L199/L205)</f>
        <v>5.3097345132743362E-2</v>
      </c>
      <c r="M200" s="137"/>
      <c r="N200" s="137"/>
      <c r="O200" s="142"/>
      <c r="P200" s="137"/>
      <c r="Q200" s="76">
        <f t="shared" ref="Q200:T200" si="170">(Q199/Q205)</f>
        <v>0</v>
      </c>
      <c r="R200" s="76">
        <f t="shared" si="170"/>
        <v>2.1739130434782608E-2</v>
      </c>
      <c r="S200" s="76">
        <f t="shared" si="170"/>
        <v>1.6393442622950821E-2</v>
      </c>
      <c r="T200" s="76">
        <f t="shared" si="170"/>
        <v>1.6949152542372881E-2</v>
      </c>
      <c r="U200" s="96">
        <f t="shared" ref="U200:V200" si="171">(U199/U205)</f>
        <v>6.6666666666666666E-2</v>
      </c>
      <c r="V200" s="97">
        <f t="shared" si="171"/>
        <v>2.4305555555555556E-2</v>
      </c>
      <c r="W200" s="137"/>
      <c r="X200" s="137"/>
      <c r="Y200" s="142"/>
      <c r="Z200" s="142"/>
      <c r="AA200" s="104">
        <f>(AA199/AA205)</f>
        <v>3.6964980544747082E-2</v>
      </c>
      <c r="AB200" s="115"/>
      <c r="AC200" s="115"/>
      <c r="AD200" s="126"/>
      <c r="AE200" s="115"/>
    </row>
    <row r="201" spans="2:31" x14ac:dyDescent="0.2">
      <c r="B201" s="29" t="s">
        <v>87</v>
      </c>
      <c r="C201" s="13" t="s">
        <v>307</v>
      </c>
      <c r="D201" s="13">
        <v>24</v>
      </c>
      <c r="E201" s="13">
        <v>34</v>
      </c>
      <c r="F201" s="13">
        <v>35</v>
      </c>
      <c r="G201" s="14">
        <v>36</v>
      </c>
      <c r="H201" s="14">
        <v>29</v>
      </c>
      <c r="I201" s="14">
        <v>25</v>
      </c>
      <c r="J201" s="14">
        <v>22</v>
      </c>
      <c r="K201" s="14">
        <v>21</v>
      </c>
      <c r="L201" s="15">
        <f>SUM(G201:K201)</f>
        <v>133</v>
      </c>
      <c r="M201" s="15">
        <f>AVERAGE(G201:K201)</f>
        <v>26.6</v>
      </c>
      <c r="N201" s="15">
        <f t="shared" si="164"/>
        <v>15</v>
      </c>
      <c r="O201" s="69">
        <f>_xlfn.STDEV.P(G201:K201)</f>
        <v>5.4626001134990654</v>
      </c>
      <c r="P201" s="15">
        <f>(U201-M201)</f>
        <v>5.3999999999999986</v>
      </c>
      <c r="Q201" s="14">
        <v>30</v>
      </c>
      <c r="R201" s="14">
        <v>19</v>
      </c>
      <c r="S201" s="14">
        <v>20</v>
      </c>
      <c r="T201" s="14">
        <v>22</v>
      </c>
      <c r="U201" s="16">
        <v>32</v>
      </c>
      <c r="V201" s="15">
        <f>SUM(Q201:U201)</f>
        <v>123</v>
      </c>
      <c r="W201" s="15">
        <f>AVERAGE(Q201:U201)</f>
        <v>24.6</v>
      </c>
      <c r="X201" s="15">
        <f t="shared" si="165"/>
        <v>13</v>
      </c>
      <c r="Y201" s="69">
        <f>_xlfn.STDEV.P(Q201:U201)</f>
        <v>5.3516352641038605</v>
      </c>
      <c r="Z201" s="69">
        <f>(U201-W201)</f>
        <v>7.3999999999999986</v>
      </c>
      <c r="AA201" s="17">
        <f>SUM(Q201:U201,G201:K201)</f>
        <v>256</v>
      </c>
      <c r="AB201" s="17">
        <f>AVERAGE(Q201:U201,G201:K201)</f>
        <v>25.6</v>
      </c>
      <c r="AC201" s="17">
        <f t="shared" si="166"/>
        <v>17</v>
      </c>
      <c r="AD201" s="73">
        <f>_xlfn.STDEV.P(Q201:U201,G201:K201)</f>
        <v>5.4990908339470082</v>
      </c>
      <c r="AE201" s="17">
        <f>(U201-AB201)</f>
        <v>6.3999999999999986</v>
      </c>
    </row>
    <row r="202" spans="2:31" ht="12.75" thickBot="1" x14ac:dyDescent="0.25">
      <c r="B202" s="56" t="s">
        <v>28</v>
      </c>
      <c r="C202" s="35" t="s">
        <v>307</v>
      </c>
      <c r="D202" s="191">
        <f>(D201/D205)</f>
        <v>0.6</v>
      </c>
      <c r="E202" s="191">
        <f t="shared" ref="E202:H202" si="172">(E201/E205)</f>
        <v>0.68</v>
      </c>
      <c r="F202" s="191">
        <f t="shared" si="172"/>
        <v>0.60344827586206895</v>
      </c>
      <c r="G202" s="76">
        <f t="shared" si="172"/>
        <v>0.67924528301886788</v>
      </c>
      <c r="H202" s="76">
        <f t="shared" si="172"/>
        <v>0.5</v>
      </c>
      <c r="I202" s="76">
        <f>(I201/I205)</f>
        <v>0.73529411764705888</v>
      </c>
      <c r="J202" s="76">
        <f t="shared" ref="J202:K202" si="173">(J201/J205)</f>
        <v>0.5641025641025641</v>
      </c>
      <c r="K202" s="76">
        <f t="shared" si="173"/>
        <v>0.5</v>
      </c>
      <c r="L202" s="97">
        <f t="shared" ref="L202" si="174">(L201/L205)</f>
        <v>0.58849557522123896</v>
      </c>
      <c r="M202" s="137"/>
      <c r="N202" s="137"/>
      <c r="O202" s="142"/>
      <c r="P202" s="137"/>
      <c r="Q202" s="76">
        <f t="shared" ref="Q202:T202" si="175">(Q201/Q205)</f>
        <v>0.4838709677419355</v>
      </c>
      <c r="R202" s="76">
        <f t="shared" si="175"/>
        <v>0.41304347826086957</v>
      </c>
      <c r="S202" s="76">
        <f t="shared" si="175"/>
        <v>0.32786885245901637</v>
      </c>
      <c r="T202" s="76">
        <f t="shared" si="175"/>
        <v>0.3728813559322034</v>
      </c>
      <c r="U202" s="96">
        <f t="shared" ref="U202:V202" si="176">(U201/U205)</f>
        <v>0.53333333333333333</v>
      </c>
      <c r="V202" s="97">
        <f t="shared" si="176"/>
        <v>0.42708333333333331</v>
      </c>
      <c r="W202" s="137"/>
      <c r="X202" s="137"/>
      <c r="Y202" s="142"/>
      <c r="Z202" s="142"/>
      <c r="AA202" s="104">
        <f>(AA201/AA205)</f>
        <v>0.49805447470817121</v>
      </c>
      <c r="AB202" s="115"/>
      <c r="AC202" s="115"/>
      <c r="AD202" s="126"/>
      <c r="AE202" s="115"/>
    </row>
    <row r="203" spans="2:31" x14ac:dyDescent="0.2">
      <c r="B203" s="29" t="s">
        <v>88</v>
      </c>
      <c r="C203" s="13" t="s">
        <v>307</v>
      </c>
      <c r="D203" s="13">
        <v>11</v>
      </c>
      <c r="E203" s="13">
        <v>6</v>
      </c>
      <c r="F203" s="13">
        <v>13</v>
      </c>
      <c r="G203" s="14">
        <v>11</v>
      </c>
      <c r="H203" s="14">
        <v>15</v>
      </c>
      <c r="I203" s="14">
        <v>4</v>
      </c>
      <c r="J203" s="14">
        <v>9</v>
      </c>
      <c r="K203" s="14">
        <v>13</v>
      </c>
      <c r="L203" s="15">
        <f>SUM(G203:K203)</f>
        <v>52</v>
      </c>
      <c r="M203" s="15">
        <f>AVERAGE(G203:K203)</f>
        <v>10.4</v>
      </c>
      <c r="N203" s="15">
        <f t="shared" si="164"/>
        <v>11</v>
      </c>
      <c r="O203" s="69">
        <f>_xlfn.STDEV.P(G203:K203)</f>
        <v>3.7735924528226414</v>
      </c>
      <c r="P203" s="15">
        <f>(U203-M203)</f>
        <v>7.6</v>
      </c>
      <c r="Q203" s="14">
        <v>24</v>
      </c>
      <c r="R203" s="14">
        <v>20</v>
      </c>
      <c r="S203" s="14">
        <v>31</v>
      </c>
      <c r="T203" s="14">
        <v>27</v>
      </c>
      <c r="U203" s="16">
        <v>18</v>
      </c>
      <c r="V203" s="15">
        <f>SUM(Q203:U203)</f>
        <v>120</v>
      </c>
      <c r="W203" s="15">
        <f>AVERAGE(Q203:U203)</f>
        <v>24</v>
      </c>
      <c r="X203" s="15">
        <f t="shared" si="165"/>
        <v>13</v>
      </c>
      <c r="Y203" s="69">
        <f>_xlfn.STDEV.P(Q203:U203)</f>
        <v>4.6904157598234297</v>
      </c>
      <c r="Z203" s="69">
        <f>(U203-W203)</f>
        <v>-6</v>
      </c>
      <c r="AA203" s="17">
        <f>SUM(Q203:U203,G203:K203)</f>
        <v>172</v>
      </c>
      <c r="AB203" s="17">
        <f>AVERAGE(Q203:U203,G203:K203)</f>
        <v>17.2</v>
      </c>
      <c r="AC203" s="17">
        <f t="shared" si="166"/>
        <v>27</v>
      </c>
      <c r="AD203" s="73">
        <f>_xlfn.STDEV.P(Q203:U203,G203:K203)</f>
        <v>8.0224684480526314</v>
      </c>
      <c r="AE203" s="17">
        <f>(U203-AB203)</f>
        <v>0.80000000000000071</v>
      </c>
    </row>
    <row r="204" spans="2:31" ht="12.75" thickBot="1" x14ac:dyDescent="0.25">
      <c r="B204" s="56" t="s">
        <v>28</v>
      </c>
      <c r="C204" s="35" t="s">
        <v>307</v>
      </c>
      <c r="D204" s="191">
        <f>(D203/D205)</f>
        <v>0.27500000000000002</v>
      </c>
      <c r="E204" s="191">
        <f t="shared" ref="E204:H204" si="177">(E203/E205)</f>
        <v>0.12</v>
      </c>
      <c r="F204" s="191">
        <f t="shared" si="177"/>
        <v>0.22413793103448276</v>
      </c>
      <c r="G204" s="76">
        <f t="shared" si="177"/>
        <v>0.20754716981132076</v>
      </c>
      <c r="H204" s="76">
        <f t="shared" si="177"/>
        <v>0.25862068965517243</v>
      </c>
      <c r="I204" s="76">
        <f>(I203/I205)</f>
        <v>0.11764705882352941</v>
      </c>
      <c r="J204" s="76">
        <f t="shared" ref="J204:K204" si="178">(J203/J205)</f>
        <v>0.23076923076923078</v>
      </c>
      <c r="K204" s="76">
        <f t="shared" si="178"/>
        <v>0.30952380952380953</v>
      </c>
      <c r="L204" s="97">
        <f t="shared" ref="L204" si="179">(L203/L205)</f>
        <v>0.23008849557522124</v>
      </c>
      <c r="M204" s="137"/>
      <c r="N204" s="137"/>
      <c r="O204" s="142"/>
      <c r="P204" s="137"/>
      <c r="Q204" s="76">
        <f t="shared" ref="Q204:T204" si="180">(Q203/Q205)</f>
        <v>0.38709677419354838</v>
      </c>
      <c r="R204" s="76">
        <f t="shared" si="180"/>
        <v>0.43478260869565216</v>
      </c>
      <c r="S204" s="76">
        <f t="shared" si="180"/>
        <v>0.50819672131147542</v>
      </c>
      <c r="T204" s="76">
        <f t="shared" si="180"/>
        <v>0.4576271186440678</v>
      </c>
      <c r="U204" s="96">
        <f t="shared" ref="U204:V204" si="181">(U203/U205)</f>
        <v>0.3</v>
      </c>
      <c r="V204" s="97">
        <f t="shared" si="181"/>
        <v>0.41666666666666669</v>
      </c>
      <c r="W204" s="137"/>
      <c r="X204" s="137"/>
      <c r="Y204" s="142"/>
      <c r="Z204" s="142"/>
      <c r="AA204" s="104">
        <f>(AA203/AA205)</f>
        <v>0.33463035019455251</v>
      </c>
      <c r="AB204" s="115"/>
      <c r="AC204" s="115"/>
      <c r="AD204" s="126"/>
      <c r="AE204" s="115"/>
    </row>
    <row r="205" spans="2:31" x14ac:dyDescent="0.2">
      <c r="B205" s="36" t="s">
        <v>33</v>
      </c>
      <c r="C205" s="116" t="s">
        <v>307</v>
      </c>
      <c r="D205" s="116">
        <v>40</v>
      </c>
      <c r="E205" s="116">
        <v>50</v>
      </c>
      <c r="F205" s="116">
        <v>58</v>
      </c>
      <c r="G205" s="117">
        <v>53</v>
      </c>
      <c r="H205" s="117">
        <v>58</v>
      </c>
      <c r="I205" s="117">
        <v>34</v>
      </c>
      <c r="J205" s="117">
        <v>39</v>
      </c>
      <c r="K205" s="117">
        <v>42</v>
      </c>
      <c r="L205" s="118">
        <f>SUM(G205:K205)</f>
        <v>226</v>
      </c>
      <c r="M205" s="119">
        <f>AVERAGE(G205:K205)</f>
        <v>45.2</v>
      </c>
      <c r="N205" s="118">
        <f t="shared" si="164"/>
        <v>24</v>
      </c>
      <c r="O205" s="119">
        <f>_xlfn.STDEV.P(G205:K205)</f>
        <v>8.9308454247064422</v>
      </c>
      <c r="P205" s="119">
        <f>(U205-M205)</f>
        <v>14.799999999999997</v>
      </c>
      <c r="Q205" s="117">
        <v>62</v>
      </c>
      <c r="R205" s="117">
        <v>46</v>
      </c>
      <c r="S205" s="117">
        <v>61</v>
      </c>
      <c r="T205" s="117">
        <v>59</v>
      </c>
      <c r="U205" s="120">
        <v>60</v>
      </c>
      <c r="V205" s="118">
        <f>SUM(Q205:U205)</f>
        <v>288</v>
      </c>
      <c r="W205" s="118">
        <f>AVERAGE(Q205:U205)</f>
        <v>57.6</v>
      </c>
      <c r="X205" s="118">
        <f t="shared" si="165"/>
        <v>16</v>
      </c>
      <c r="Y205" s="119">
        <f>_xlfn.STDEV.P(Q205:U205)</f>
        <v>5.8855755878248646</v>
      </c>
      <c r="Z205" s="119">
        <f>(U205-W205)</f>
        <v>2.3999999999999986</v>
      </c>
      <c r="AA205" s="121">
        <f>SUM(G205:K205,Q205:U205)</f>
        <v>514</v>
      </c>
      <c r="AB205" s="121">
        <f>AVERAGE(G205:K205,Q205:U205)</f>
        <v>51.4</v>
      </c>
      <c r="AC205" s="121">
        <f t="shared" si="166"/>
        <v>28</v>
      </c>
      <c r="AD205" s="122">
        <f>_xlfn.STDEV.P(G205:K205,Q205:U205)</f>
        <v>9.7795705427181208</v>
      </c>
      <c r="AE205" s="122">
        <f>(U205-AB205)</f>
        <v>8.6000000000000014</v>
      </c>
    </row>
    <row r="207" spans="2:31" x14ac:dyDescent="0.2">
      <c r="B207" s="271"/>
      <c r="C207" s="283" t="s">
        <v>390</v>
      </c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</row>
    <row r="208" spans="2:31" ht="24.75" thickBot="1" x14ac:dyDescent="0.25">
      <c r="B208" s="18"/>
      <c r="C208" s="19">
        <v>2009</v>
      </c>
      <c r="D208" s="19">
        <v>2010</v>
      </c>
      <c r="E208" s="19">
        <v>2011</v>
      </c>
      <c r="F208" s="19">
        <v>2012</v>
      </c>
      <c r="G208" s="20">
        <v>2013</v>
      </c>
      <c r="H208" s="20">
        <v>2014</v>
      </c>
      <c r="I208" s="20">
        <v>2015</v>
      </c>
      <c r="J208" s="20">
        <v>2016</v>
      </c>
      <c r="K208" s="20">
        <v>2017</v>
      </c>
      <c r="L208" s="21" t="s">
        <v>0</v>
      </c>
      <c r="M208" s="21" t="s">
        <v>1</v>
      </c>
      <c r="N208" s="21" t="s">
        <v>2</v>
      </c>
      <c r="O208" s="21" t="s">
        <v>3</v>
      </c>
      <c r="P208" s="21" t="s">
        <v>435</v>
      </c>
      <c r="Q208" s="20">
        <v>2018</v>
      </c>
      <c r="R208" s="20">
        <v>2019</v>
      </c>
      <c r="S208" s="20">
        <v>2020</v>
      </c>
      <c r="T208" s="20">
        <v>2021</v>
      </c>
      <c r="U208" s="22">
        <v>2022</v>
      </c>
      <c r="V208" s="21" t="s">
        <v>0</v>
      </c>
      <c r="W208" s="21" t="s">
        <v>1</v>
      </c>
      <c r="X208" s="21" t="s">
        <v>2</v>
      </c>
      <c r="Y208" s="21" t="s">
        <v>3</v>
      </c>
      <c r="Z208" s="21" t="s">
        <v>435</v>
      </c>
      <c r="AA208" s="23" t="s">
        <v>5</v>
      </c>
      <c r="AB208" s="23" t="s">
        <v>6</v>
      </c>
      <c r="AC208" s="23" t="s">
        <v>7</v>
      </c>
      <c r="AD208" s="23" t="s">
        <v>8</v>
      </c>
      <c r="AE208" s="23" t="s">
        <v>435</v>
      </c>
    </row>
    <row r="209" spans="2:31" x14ac:dyDescent="0.2">
      <c r="B209" s="12" t="s">
        <v>23</v>
      </c>
      <c r="C209" s="13" t="s">
        <v>307</v>
      </c>
      <c r="D209" s="13">
        <v>7</v>
      </c>
      <c r="E209" s="13">
        <v>3</v>
      </c>
      <c r="F209" s="13">
        <v>6</v>
      </c>
      <c r="G209" s="14">
        <v>4</v>
      </c>
      <c r="H209" s="14">
        <v>6</v>
      </c>
      <c r="I209" s="14">
        <v>1</v>
      </c>
      <c r="J209" s="14">
        <v>3</v>
      </c>
      <c r="K209" s="14">
        <v>6</v>
      </c>
      <c r="L209" s="15">
        <f>SUM(G209:K209)</f>
        <v>20</v>
      </c>
      <c r="M209" s="15">
        <f>AVERAGE(G209:K209)</f>
        <v>4</v>
      </c>
      <c r="N209" s="15">
        <f>MAX(G209:K209)-MIN(G209:K209)</f>
        <v>5</v>
      </c>
      <c r="O209" s="69">
        <f>_xlfn.STDEV.P(G209:K209)</f>
        <v>1.8973665961010275</v>
      </c>
      <c r="P209" s="15">
        <f>(U209-M209)</f>
        <v>4</v>
      </c>
      <c r="Q209" s="14">
        <v>7</v>
      </c>
      <c r="R209" s="14">
        <v>6</v>
      </c>
      <c r="S209" s="14">
        <v>3</v>
      </c>
      <c r="T209" s="14">
        <v>5</v>
      </c>
      <c r="U209" s="16">
        <v>8</v>
      </c>
      <c r="V209" s="15">
        <f>SUM(Q209:U209)</f>
        <v>29</v>
      </c>
      <c r="W209" s="15">
        <f>AVERAGE(Q209:U209)</f>
        <v>5.8</v>
      </c>
      <c r="X209" s="15">
        <f>MAX(Q209:U209)-MIN(Q209:U209)</f>
        <v>5</v>
      </c>
      <c r="Y209" s="69">
        <f>_xlfn.STDEV.P(Q209:U209)</f>
        <v>1.7204650534085253</v>
      </c>
      <c r="Z209" s="15">
        <f>(U209-W209)</f>
        <v>2.2000000000000002</v>
      </c>
      <c r="AA209" s="17">
        <f>SUM(Q209:U209,G209:K209)</f>
        <v>49</v>
      </c>
      <c r="AB209" s="17">
        <f>AVERAGE(Q209:U209,G209:K209)</f>
        <v>4.9000000000000004</v>
      </c>
      <c r="AC209" s="17">
        <f>MAX(G209:K209,Q209:U209)-MIN(G209:K209,Q209:U209)</f>
        <v>7</v>
      </c>
      <c r="AD209" s="73">
        <f>_xlfn.STDEV.P(Q209:U209,G209:K209)</f>
        <v>2.0223748416156684</v>
      </c>
      <c r="AE209" s="17">
        <f>(U209-AB209)</f>
        <v>3.0999999999999996</v>
      </c>
    </row>
    <row r="210" spans="2:31" ht="12.75" thickBot="1" x14ac:dyDescent="0.25">
      <c r="B210" s="57" t="s">
        <v>28</v>
      </c>
      <c r="C210" s="35" t="s">
        <v>307</v>
      </c>
      <c r="D210" s="191">
        <f>(D209/D211)</f>
        <v>0.14285714285714285</v>
      </c>
      <c r="E210" s="191">
        <f t="shared" ref="E210:H210" si="182">(E209/E211)</f>
        <v>5.3571428571428568E-2</v>
      </c>
      <c r="F210" s="191">
        <f t="shared" si="182"/>
        <v>8.6956521739130432E-2</v>
      </c>
      <c r="G210" s="76">
        <f t="shared" si="182"/>
        <v>6.7796610169491525E-2</v>
      </c>
      <c r="H210" s="76">
        <f t="shared" si="182"/>
        <v>7.792207792207792E-2</v>
      </c>
      <c r="I210" s="76">
        <f>(I209/I211)</f>
        <v>2.0408163265306121E-2</v>
      </c>
      <c r="J210" s="76">
        <f t="shared" ref="J210:K210" si="183">(J209/J211)</f>
        <v>6.1224489795918366E-2</v>
      </c>
      <c r="K210" s="76">
        <f t="shared" si="183"/>
        <v>0.11320754716981132</v>
      </c>
      <c r="L210" s="97">
        <f t="shared" ref="L210" si="184">(L209/L211)</f>
        <v>6.968641114982578E-2</v>
      </c>
      <c r="M210" s="137"/>
      <c r="N210" s="137"/>
      <c r="O210" s="137"/>
      <c r="P210" s="137"/>
      <c r="Q210" s="76">
        <f t="shared" ref="Q210:T210" si="185">(Q209/Q211)</f>
        <v>9.8591549295774641E-2</v>
      </c>
      <c r="R210" s="76">
        <f t="shared" si="185"/>
        <v>9.0909090909090912E-2</v>
      </c>
      <c r="S210" s="76">
        <f t="shared" si="185"/>
        <v>4.4776119402985072E-2</v>
      </c>
      <c r="T210" s="76">
        <f t="shared" si="185"/>
        <v>7.4626865671641784E-2</v>
      </c>
      <c r="U210" s="96">
        <f t="shared" ref="U210:V210" si="186">(U209/U211)</f>
        <v>0.11428571428571428</v>
      </c>
      <c r="V210" s="97">
        <f t="shared" si="186"/>
        <v>8.5043988269794715E-2</v>
      </c>
      <c r="W210" s="137"/>
      <c r="X210" s="137"/>
      <c r="Y210" s="142"/>
      <c r="Z210" s="142"/>
      <c r="AA210" s="104">
        <f>(AA209/AA211)</f>
        <v>7.8025477707006366E-2</v>
      </c>
      <c r="AB210" s="115"/>
      <c r="AC210" s="115"/>
      <c r="AD210" s="115"/>
      <c r="AE210" s="115"/>
    </row>
    <row r="211" spans="2:31" x14ac:dyDescent="0.2">
      <c r="B211" s="36" t="s">
        <v>19</v>
      </c>
      <c r="C211" s="116" t="s">
        <v>307</v>
      </c>
      <c r="D211" s="116">
        <v>49</v>
      </c>
      <c r="E211" s="116">
        <v>56</v>
      </c>
      <c r="F211" s="116">
        <v>69</v>
      </c>
      <c r="G211" s="117">
        <v>59</v>
      </c>
      <c r="H211" s="117">
        <v>77</v>
      </c>
      <c r="I211" s="117">
        <v>49</v>
      </c>
      <c r="J211" s="117">
        <v>49</v>
      </c>
      <c r="K211" s="117">
        <v>53</v>
      </c>
      <c r="L211" s="118">
        <f>SUM(G211:K211)</f>
        <v>287</v>
      </c>
      <c r="M211" s="119">
        <f>AVERAGE(G211:K211)</f>
        <v>57.4</v>
      </c>
      <c r="N211" s="118">
        <f>MAX(G211:K211)-MIN(G211:K211)</f>
        <v>28</v>
      </c>
      <c r="O211" s="119">
        <f>_xlfn.STDEV.P(G211:K211)</f>
        <v>10.461357464497617</v>
      </c>
      <c r="P211" s="119">
        <f>(U211-M211)</f>
        <v>12.600000000000001</v>
      </c>
      <c r="Q211" s="117">
        <v>71</v>
      </c>
      <c r="R211" s="117">
        <v>66</v>
      </c>
      <c r="S211" s="117">
        <v>67</v>
      </c>
      <c r="T211" s="117">
        <v>67</v>
      </c>
      <c r="U211" s="120">
        <v>70</v>
      </c>
      <c r="V211" s="118">
        <f>SUM(Q211:U211)</f>
        <v>341</v>
      </c>
      <c r="W211" s="118">
        <f>AVERAGE(Q211:U211)</f>
        <v>68.2</v>
      </c>
      <c r="X211" s="118">
        <f>MAX(Q211:U211)-MIN(Q211:U211)</f>
        <v>5</v>
      </c>
      <c r="Y211" s="119">
        <f>_xlfn.STDEV.P(Q211:U211)</f>
        <v>1.9390719429665315</v>
      </c>
      <c r="Z211" s="119">
        <f>(U211-W211)</f>
        <v>1.7999999999999972</v>
      </c>
      <c r="AA211" s="121">
        <f>SUM(G211:K211,Q211:U211)</f>
        <v>628</v>
      </c>
      <c r="AB211" s="121">
        <f>AVERAGE(G211:K211,Q211:U211)</f>
        <v>62.8</v>
      </c>
      <c r="AC211" s="121">
        <f>MAX(G211:K211,Q211:U211)-MIN(G211:K211,Q211:U211)</f>
        <v>28</v>
      </c>
      <c r="AD211" s="122">
        <f>_xlfn.STDEV.P(G211:K211,Q211:U211)</f>
        <v>9.2606695222321811</v>
      </c>
      <c r="AE211" s="122">
        <f>(U211-AB211)</f>
        <v>7.2000000000000028</v>
      </c>
    </row>
    <row r="213" spans="2:31" x14ac:dyDescent="0.2">
      <c r="B213" s="271"/>
      <c r="C213" s="283" t="s">
        <v>391</v>
      </c>
      <c r="D213" s="283"/>
      <c r="E213" s="283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283"/>
      <c r="S213" s="283"/>
      <c r="T213" s="283"/>
      <c r="U213" s="283"/>
      <c r="V213" s="283"/>
      <c r="W213" s="283"/>
      <c r="X213" s="283"/>
      <c r="Y213" s="283"/>
      <c r="Z213" s="283"/>
      <c r="AA213" s="283"/>
      <c r="AB213" s="283"/>
      <c r="AC213" s="283"/>
      <c r="AD213" s="283"/>
      <c r="AE213" s="283"/>
    </row>
    <row r="214" spans="2:31" ht="24.75" thickBot="1" x14ac:dyDescent="0.25">
      <c r="B214" s="18"/>
      <c r="C214" s="19">
        <v>2009</v>
      </c>
      <c r="D214" s="19">
        <v>2010</v>
      </c>
      <c r="E214" s="19">
        <v>2011</v>
      </c>
      <c r="F214" s="19">
        <v>2012</v>
      </c>
      <c r="G214" s="20">
        <v>2013</v>
      </c>
      <c r="H214" s="20">
        <v>2014</v>
      </c>
      <c r="I214" s="20">
        <v>2015</v>
      </c>
      <c r="J214" s="20">
        <v>2016</v>
      </c>
      <c r="K214" s="20">
        <v>2017</v>
      </c>
      <c r="L214" s="21" t="s">
        <v>0</v>
      </c>
      <c r="M214" s="21" t="s">
        <v>1</v>
      </c>
      <c r="N214" s="21" t="s">
        <v>2</v>
      </c>
      <c r="O214" s="21" t="s">
        <v>3</v>
      </c>
      <c r="P214" s="21" t="s">
        <v>435</v>
      </c>
      <c r="Q214" s="20">
        <v>2018</v>
      </c>
      <c r="R214" s="20">
        <v>2019</v>
      </c>
      <c r="S214" s="20">
        <v>2020</v>
      </c>
      <c r="T214" s="20">
        <v>2021</v>
      </c>
      <c r="U214" s="22">
        <v>2022</v>
      </c>
      <c r="V214" s="21" t="s">
        <v>0</v>
      </c>
      <c r="W214" s="21" t="s">
        <v>1</v>
      </c>
      <c r="X214" s="21" t="s">
        <v>2</v>
      </c>
      <c r="Y214" s="21" t="s">
        <v>3</v>
      </c>
      <c r="Z214" s="21" t="s">
        <v>435</v>
      </c>
      <c r="AA214" s="23" t="s">
        <v>5</v>
      </c>
      <c r="AB214" s="23" t="s">
        <v>6</v>
      </c>
      <c r="AC214" s="23" t="s">
        <v>7</v>
      </c>
      <c r="AD214" s="23" t="s">
        <v>8</v>
      </c>
      <c r="AE214" s="23" t="s">
        <v>435</v>
      </c>
    </row>
    <row r="215" spans="2:31" x14ac:dyDescent="0.2">
      <c r="B215" s="26" t="s">
        <v>302</v>
      </c>
      <c r="C215" s="13" t="s">
        <v>307</v>
      </c>
      <c r="D215" s="13">
        <v>1</v>
      </c>
      <c r="E215" s="13">
        <v>5</v>
      </c>
      <c r="F215" s="13">
        <v>7</v>
      </c>
      <c r="G215" s="14">
        <v>3</v>
      </c>
      <c r="H215" s="14">
        <v>7</v>
      </c>
      <c r="I215" s="14">
        <v>4</v>
      </c>
      <c r="J215" s="14">
        <v>6</v>
      </c>
      <c r="K215" s="14">
        <v>4</v>
      </c>
      <c r="L215" s="15">
        <f>SUM(G215:K215)</f>
        <v>24</v>
      </c>
      <c r="M215" s="15">
        <f>AVERAGE(G215:K215)</f>
        <v>4.8</v>
      </c>
      <c r="N215" s="15">
        <f>MAX(G215:K215)-MIN(G215:K215)</f>
        <v>4</v>
      </c>
      <c r="O215" s="69">
        <f>_xlfn.STDEV.P(G215:K215)</f>
        <v>1.4696938456699069</v>
      </c>
      <c r="P215" s="15">
        <f>(U215-M215)</f>
        <v>0.20000000000000018</v>
      </c>
      <c r="Q215" s="14">
        <v>10</v>
      </c>
      <c r="R215" s="14">
        <v>5</v>
      </c>
      <c r="S215" s="14">
        <v>10</v>
      </c>
      <c r="T215" s="14">
        <v>4</v>
      </c>
      <c r="U215" s="16">
        <v>5</v>
      </c>
      <c r="V215" s="15">
        <f>SUM(Q215:U215)</f>
        <v>34</v>
      </c>
      <c r="W215" s="69">
        <f>AVERAGE(Q215:U215)</f>
        <v>6.8</v>
      </c>
      <c r="X215" s="15">
        <f>MAX(Q215:U215)-MIN(Q215:U215)</f>
        <v>6</v>
      </c>
      <c r="Y215" s="69">
        <f>_xlfn.STDEV.P(Q215:U215)</f>
        <v>2.6381811916545836</v>
      </c>
      <c r="Z215" s="69">
        <f>(U215-W215)</f>
        <v>-1.7999999999999998</v>
      </c>
      <c r="AA215" s="17">
        <f>SUM(Q215:U215,G215:K215)</f>
        <v>58</v>
      </c>
      <c r="AB215" s="17">
        <f>AVERAGE(Q215:U215,G215:K215)</f>
        <v>5.8</v>
      </c>
      <c r="AC215" s="17">
        <f>MAX(G215:K215,Q215:U215)-MIN(G215:K215,Q215:U215)</f>
        <v>7</v>
      </c>
      <c r="AD215" s="73">
        <f>_xlfn.STDEV.P(Q215:U215,G215:K215)</f>
        <v>2.3579652245103193</v>
      </c>
      <c r="AE215" s="17">
        <f>(U215-AB215)</f>
        <v>-0.79999999999999982</v>
      </c>
    </row>
    <row r="216" spans="2:31" ht="12.75" thickBot="1" x14ac:dyDescent="0.25">
      <c r="B216" s="61" t="s">
        <v>28</v>
      </c>
      <c r="C216" s="68" t="s">
        <v>307</v>
      </c>
      <c r="D216" s="245">
        <f>(D215/D221)</f>
        <v>2.0408163265306121E-2</v>
      </c>
      <c r="E216" s="245">
        <f t="shared" ref="E216:H216" si="187">(E215/E221)</f>
        <v>8.9285714285714288E-2</v>
      </c>
      <c r="F216" s="245">
        <f t="shared" si="187"/>
        <v>0.10144927536231885</v>
      </c>
      <c r="G216" s="75">
        <f t="shared" si="187"/>
        <v>5.0847457627118647E-2</v>
      </c>
      <c r="H216" s="75">
        <f t="shared" si="187"/>
        <v>9.0909090909090912E-2</v>
      </c>
      <c r="I216" s="75">
        <f>(I215/I221)</f>
        <v>8.1632653061224483E-2</v>
      </c>
      <c r="J216" s="75">
        <f t="shared" ref="J216:K216" si="188">(J215/J221)</f>
        <v>0.12244897959183673</v>
      </c>
      <c r="K216" s="75">
        <f t="shared" si="188"/>
        <v>7.5471698113207544E-2</v>
      </c>
      <c r="L216" s="113">
        <f t="shared" ref="L216" si="189">(L215/L221)</f>
        <v>8.3623693379790948E-2</v>
      </c>
      <c r="M216" s="137"/>
      <c r="N216" s="137"/>
      <c r="O216" s="142"/>
      <c r="P216" s="137"/>
      <c r="Q216" s="75">
        <f t="shared" ref="Q216:T216" si="190">(Q215/Q221)</f>
        <v>0.14084507042253522</v>
      </c>
      <c r="R216" s="75">
        <f t="shared" si="190"/>
        <v>7.575757575757576E-2</v>
      </c>
      <c r="S216" s="75">
        <f t="shared" si="190"/>
        <v>0.14925373134328357</v>
      </c>
      <c r="T216" s="75">
        <f t="shared" si="190"/>
        <v>5.9701492537313432E-2</v>
      </c>
      <c r="U216" s="111">
        <f t="shared" ref="U216:V216" si="191">(U215/U221)</f>
        <v>7.1428571428571425E-2</v>
      </c>
      <c r="V216" s="113">
        <f t="shared" si="191"/>
        <v>9.9706744868035185E-2</v>
      </c>
      <c r="W216" s="142"/>
      <c r="X216" s="142"/>
      <c r="Y216" s="142"/>
      <c r="Z216" s="142"/>
      <c r="AA216" s="112">
        <f>(AA215/AA221)</f>
        <v>9.2356687898089165E-2</v>
      </c>
      <c r="AB216" s="115"/>
      <c r="AC216" s="115"/>
      <c r="AD216" s="126"/>
      <c r="AE216" s="115"/>
    </row>
    <row r="217" spans="2:31" x14ac:dyDescent="0.2">
      <c r="B217" s="24" t="s">
        <v>303</v>
      </c>
      <c r="C217" s="7" t="s">
        <v>307</v>
      </c>
      <c r="D217" s="7">
        <v>1</v>
      </c>
      <c r="E217" s="7">
        <v>1</v>
      </c>
      <c r="F217" s="7">
        <v>1</v>
      </c>
      <c r="G217" s="8">
        <v>1</v>
      </c>
      <c r="H217" s="8">
        <v>2</v>
      </c>
      <c r="I217" s="8">
        <v>3</v>
      </c>
      <c r="J217" s="8">
        <v>0</v>
      </c>
      <c r="K217" s="8">
        <v>1</v>
      </c>
      <c r="L217" s="10">
        <f>SUM(G217:K217)</f>
        <v>7</v>
      </c>
      <c r="M217" s="10">
        <f>AVERAGE(G217:K217)</f>
        <v>1.4</v>
      </c>
      <c r="N217" s="15">
        <f t="shared" ref="N217:N219" si="192">MAX(G217:K217)-MIN(G217:K217)</f>
        <v>3</v>
      </c>
      <c r="O217" s="70">
        <f>_xlfn.STDEV.P(G217:K217)</f>
        <v>1.019803902718557</v>
      </c>
      <c r="P217" s="10">
        <f>(U217-M217)</f>
        <v>0.60000000000000009</v>
      </c>
      <c r="Q217" s="8">
        <v>0</v>
      </c>
      <c r="R217" s="8">
        <v>2</v>
      </c>
      <c r="S217" s="8">
        <v>0</v>
      </c>
      <c r="T217" s="8">
        <v>0</v>
      </c>
      <c r="U217" s="9">
        <v>2</v>
      </c>
      <c r="V217" s="10">
        <f>SUM(Q217:U217)</f>
        <v>4</v>
      </c>
      <c r="W217" s="70">
        <f>AVERAGE(Q217:U217)</f>
        <v>0.8</v>
      </c>
      <c r="X217" s="15">
        <f t="shared" ref="X217:X219" si="193">MAX(Q217:U217)-MIN(Q217:U217)</f>
        <v>2</v>
      </c>
      <c r="Y217" s="70">
        <f>_xlfn.STDEV.P(Q217:U217)</f>
        <v>0.9797958971132712</v>
      </c>
      <c r="Z217" s="70">
        <f>(U217-W217)</f>
        <v>1.2</v>
      </c>
      <c r="AA217" s="11">
        <f>SUM(Q217:U217,G217:K217)</f>
        <v>11</v>
      </c>
      <c r="AB217" s="11">
        <f>AVERAGE(Q217:U217,G217:K217)</f>
        <v>1.1000000000000001</v>
      </c>
      <c r="AC217" s="17">
        <f t="shared" ref="AC217:AC219" si="194">MAX(G217:K217,Q217:U217)-MIN(G217:K217,Q217:U217)</f>
        <v>3</v>
      </c>
      <c r="AD217" s="146">
        <f>_xlfn.STDEV.P(Q217:U217,G217:K217)</f>
        <v>1.0440306508910551</v>
      </c>
      <c r="AE217" s="11">
        <f>(U217-AB217)</f>
        <v>0.89999999999999991</v>
      </c>
    </row>
    <row r="218" spans="2:31" ht="12.75" thickBot="1" x14ac:dyDescent="0.25">
      <c r="B218" s="61" t="s">
        <v>28</v>
      </c>
      <c r="C218" s="68" t="s">
        <v>307</v>
      </c>
      <c r="D218" s="245">
        <f>(D217/D221)</f>
        <v>2.0408163265306121E-2</v>
      </c>
      <c r="E218" s="245">
        <f t="shared" ref="E218:H218" si="195">(E217/E221)</f>
        <v>1.7857142857142856E-2</v>
      </c>
      <c r="F218" s="245">
        <f t="shared" si="195"/>
        <v>1.4492753623188406E-2</v>
      </c>
      <c r="G218" s="75">
        <f t="shared" si="195"/>
        <v>1.6949152542372881E-2</v>
      </c>
      <c r="H218" s="75">
        <f t="shared" si="195"/>
        <v>2.5974025974025976E-2</v>
      </c>
      <c r="I218" s="75">
        <f>(I217/I221)</f>
        <v>6.1224489795918366E-2</v>
      </c>
      <c r="J218" s="75">
        <f t="shared" ref="J218:K218" si="196">(J217/J221)</f>
        <v>0</v>
      </c>
      <c r="K218" s="75">
        <f t="shared" si="196"/>
        <v>1.8867924528301886E-2</v>
      </c>
      <c r="L218" s="113">
        <f t="shared" ref="L218" si="197">(L217/L221)</f>
        <v>2.4390243902439025E-2</v>
      </c>
      <c r="M218" s="137"/>
      <c r="N218" s="137"/>
      <c r="O218" s="142"/>
      <c r="P218" s="137"/>
      <c r="Q218" s="75">
        <f t="shared" ref="Q218:T218" si="198">(Q217/Q221)</f>
        <v>0</v>
      </c>
      <c r="R218" s="75">
        <f t="shared" si="198"/>
        <v>3.0303030303030304E-2</v>
      </c>
      <c r="S218" s="75">
        <f t="shared" si="198"/>
        <v>0</v>
      </c>
      <c r="T218" s="75">
        <f t="shared" si="198"/>
        <v>0</v>
      </c>
      <c r="U218" s="111">
        <f t="shared" ref="U218:V218" si="199">(U217/U221)</f>
        <v>2.8571428571428571E-2</v>
      </c>
      <c r="V218" s="113">
        <f t="shared" si="199"/>
        <v>1.1730205278592375E-2</v>
      </c>
      <c r="W218" s="142"/>
      <c r="X218" s="142"/>
      <c r="Y218" s="142"/>
      <c r="Z218" s="142"/>
      <c r="AA218" s="112">
        <f>(AA217/AA221)</f>
        <v>1.751592356687898E-2</v>
      </c>
      <c r="AB218" s="115"/>
      <c r="AC218" s="115"/>
      <c r="AD218" s="126"/>
      <c r="AE218" s="115"/>
    </row>
    <row r="219" spans="2:31" x14ac:dyDescent="0.2">
      <c r="B219" s="24" t="s">
        <v>304</v>
      </c>
      <c r="C219" s="7" t="s">
        <v>307</v>
      </c>
      <c r="D219" s="7">
        <v>2</v>
      </c>
      <c r="E219" s="7">
        <v>6</v>
      </c>
      <c r="F219" s="7">
        <v>8</v>
      </c>
      <c r="G219" s="8">
        <v>4</v>
      </c>
      <c r="H219" s="8">
        <v>9</v>
      </c>
      <c r="I219" s="8">
        <v>7</v>
      </c>
      <c r="J219" s="8">
        <v>6</v>
      </c>
      <c r="K219" s="8">
        <v>5</v>
      </c>
      <c r="L219" s="10">
        <f>SUM(G219:K219)</f>
        <v>31</v>
      </c>
      <c r="M219" s="10">
        <f>AVERAGE(G219:K219)</f>
        <v>6.2</v>
      </c>
      <c r="N219" s="15">
        <f t="shared" si="192"/>
        <v>5</v>
      </c>
      <c r="O219" s="70">
        <f>_xlfn.STDEV.P(G219:K219)</f>
        <v>1.7204650534085253</v>
      </c>
      <c r="P219" s="10">
        <f>(U219-M219)</f>
        <v>0.79999999999999982</v>
      </c>
      <c r="Q219" s="8">
        <v>10</v>
      </c>
      <c r="R219" s="8">
        <v>7</v>
      </c>
      <c r="S219" s="8">
        <v>10</v>
      </c>
      <c r="T219" s="8">
        <v>4</v>
      </c>
      <c r="U219" s="9">
        <v>7</v>
      </c>
      <c r="V219" s="10">
        <f>SUM(Q219:U219)</f>
        <v>38</v>
      </c>
      <c r="W219" s="70">
        <f>AVERAGE(Q219:U219)</f>
        <v>7.6</v>
      </c>
      <c r="X219" s="15">
        <f t="shared" si="193"/>
        <v>6</v>
      </c>
      <c r="Y219" s="70">
        <f>_xlfn.STDEV.P(Q219:U219)</f>
        <v>2.2449944320643649</v>
      </c>
      <c r="Z219" s="70">
        <f>(U219-W219)</f>
        <v>-0.59999999999999964</v>
      </c>
      <c r="AA219" s="11">
        <f>SUM(Q219:U219,G219:K219)</f>
        <v>69</v>
      </c>
      <c r="AB219" s="11">
        <f>AVERAGE(Q219:U219,G219:K219)</f>
        <v>6.9</v>
      </c>
      <c r="AC219" s="17">
        <f t="shared" si="194"/>
        <v>6</v>
      </c>
      <c r="AD219" s="146">
        <f>_xlfn.STDEV.P(Q219:U219,G219:K219)</f>
        <v>2.118962010041709</v>
      </c>
      <c r="AE219" s="11">
        <f>(U219-AB219)</f>
        <v>9.9999999999999645E-2</v>
      </c>
    </row>
    <row r="220" spans="2:31" ht="12.75" thickBot="1" x14ac:dyDescent="0.25">
      <c r="B220" s="58" t="s">
        <v>28</v>
      </c>
      <c r="C220" s="35" t="s">
        <v>307</v>
      </c>
      <c r="D220" s="191">
        <f>(D219/D221)</f>
        <v>4.0816326530612242E-2</v>
      </c>
      <c r="E220" s="191">
        <f t="shared" ref="E220:H220" si="200">(E219/E221)</f>
        <v>0.10714285714285714</v>
      </c>
      <c r="F220" s="191">
        <f t="shared" si="200"/>
        <v>0.11594202898550725</v>
      </c>
      <c r="G220" s="76">
        <f t="shared" si="200"/>
        <v>6.7796610169491525E-2</v>
      </c>
      <c r="H220" s="76">
        <f t="shared" si="200"/>
        <v>0.11688311688311688</v>
      </c>
      <c r="I220" s="76">
        <f>(I219/I221)</f>
        <v>0.14285714285714285</v>
      </c>
      <c r="J220" s="76">
        <f t="shared" ref="J220:K220" si="201">(J219/J221)</f>
        <v>0.12244897959183673</v>
      </c>
      <c r="K220" s="76">
        <f t="shared" si="201"/>
        <v>9.4339622641509441E-2</v>
      </c>
      <c r="L220" s="97">
        <f t="shared" ref="L220" si="202">(L219/L221)</f>
        <v>0.10801393728222997</v>
      </c>
      <c r="M220" s="137"/>
      <c r="N220" s="137"/>
      <c r="O220" s="142"/>
      <c r="P220" s="137"/>
      <c r="Q220" s="76">
        <f t="shared" ref="Q220:T220" si="203">(Q219/Q221)</f>
        <v>0.14084507042253522</v>
      </c>
      <c r="R220" s="76">
        <f t="shared" si="203"/>
        <v>0.10606060606060606</v>
      </c>
      <c r="S220" s="76">
        <f t="shared" si="203"/>
        <v>0.14925373134328357</v>
      </c>
      <c r="T220" s="76">
        <f t="shared" si="203"/>
        <v>5.9701492537313432E-2</v>
      </c>
      <c r="U220" s="96">
        <f t="shared" ref="U220:V220" si="204">(U219/U221)</f>
        <v>0.1</v>
      </c>
      <c r="V220" s="97">
        <f t="shared" si="204"/>
        <v>0.11143695014662756</v>
      </c>
      <c r="W220" s="142"/>
      <c r="X220" s="137"/>
      <c r="Y220" s="142"/>
      <c r="Z220" s="137"/>
      <c r="AA220" s="104">
        <f>(AA219/AA221)</f>
        <v>0.10987261146496816</v>
      </c>
      <c r="AB220" s="115"/>
      <c r="AC220" s="115"/>
      <c r="AD220" s="126"/>
      <c r="AE220" s="115"/>
    </row>
    <row r="221" spans="2:31" x14ac:dyDescent="0.2">
      <c r="B221" s="36" t="s">
        <v>19</v>
      </c>
      <c r="C221" s="116" t="s">
        <v>307</v>
      </c>
      <c r="D221" s="116">
        <v>49</v>
      </c>
      <c r="E221" s="116">
        <v>56</v>
      </c>
      <c r="F221" s="116">
        <v>69</v>
      </c>
      <c r="G221" s="117">
        <v>59</v>
      </c>
      <c r="H221" s="117">
        <v>77</v>
      </c>
      <c r="I221" s="117">
        <v>49</v>
      </c>
      <c r="J221" s="117">
        <v>49</v>
      </c>
      <c r="K221" s="117">
        <v>53</v>
      </c>
      <c r="L221" s="118">
        <f>SUM(G221:K221)</f>
        <v>287</v>
      </c>
      <c r="M221" s="119">
        <f>AVERAGE(G221:K221)</f>
        <v>57.4</v>
      </c>
      <c r="N221" s="118">
        <f>MAX(G221:K221)-MIN(G221:K221)</f>
        <v>28</v>
      </c>
      <c r="O221" s="119">
        <f>_xlfn.STDEV.P(G221:K221)</f>
        <v>10.461357464497617</v>
      </c>
      <c r="P221" s="119">
        <f>(U221-M221)</f>
        <v>12.600000000000001</v>
      </c>
      <c r="Q221" s="117">
        <v>71</v>
      </c>
      <c r="R221" s="117">
        <v>66</v>
      </c>
      <c r="S221" s="117">
        <v>67</v>
      </c>
      <c r="T221" s="117">
        <v>67</v>
      </c>
      <c r="U221" s="120">
        <v>70</v>
      </c>
      <c r="V221" s="118">
        <f>SUM(Q221:U221)</f>
        <v>341</v>
      </c>
      <c r="W221" s="118">
        <f>AVERAGE(Q221:U221)</f>
        <v>68.2</v>
      </c>
      <c r="X221" s="118">
        <f>MAX(Q221:U221)-MIN(Q221:U221)</f>
        <v>5</v>
      </c>
      <c r="Y221" s="119">
        <f>_xlfn.STDEV.P(Q221:U221)</f>
        <v>1.9390719429665315</v>
      </c>
      <c r="Z221" s="119">
        <f>(U221-W221)</f>
        <v>1.7999999999999972</v>
      </c>
      <c r="AA221" s="121">
        <f>SUM(G221:K221,Q221:U221)</f>
        <v>628</v>
      </c>
      <c r="AB221" s="121">
        <f>AVERAGE(G221:K221,Q221:U221)</f>
        <v>62.8</v>
      </c>
      <c r="AC221" s="121">
        <f>MAX(G221:K221,Q221:U221)-MIN(G221:K221,Q221:U221)</f>
        <v>28</v>
      </c>
      <c r="AD221" s="122">
        <f>_xlfn.STDEV.P(G221:K221,Q221:U221)</f>
        <v>9.2606695222321811</v>
      </c>
      <c r="AE221" s="122">
        <f>(U221-AB221)</f>
        <v>7.2000000000000028</v>
      </c>
    </row>
    <row r="223" spans="2:31" x14ac:dyDescent="0.2">
      <c r="B223" s="271"/>
      <c r="C223" s="283" t="s">
        <v>392</v>
      </c>
      <c r="D223" s="283"/>
      <c r="E223" s="283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283"/>
      <c r="S223" s="283"/>
      <c r="T223" s="283"/>
      <c r="U223" s="283"/>
      <c r="V223" s="283"/>
      <c r="W223" s="283"/>
      <c r="X223" s="283"/>
      <c r="Y223" s="283"/>
      <c r="Z223" s="283"/>
      <c r="AA223" s="283"/>
      <c r="AB223" s="283"/>
      <c r="AC223" s="283"/>
      <c r="AD223" s="283"/>
      <c r="AE223" s="283"/>
    </row>
    <row r="224" spans="2:31" ht="24.75" thickBot="1" x14ac:dyDescent="0.25">
      <c r="B224" s="18"/>
      <c r="C224" s="19">
        <v>2009</v>
      </c>
      <c r="D224" s="19">
        <v>2010</v>
      </c>
      <c r="E224" s="19">
        <v>2011</v>
      </c>
      <c r="F224" s="19">
        <v>2012</v>
      </c>
      <c r="G224" s="20">
        <v>2013</v>
      </c>
      <c r="H224" s="20">
        <v>2014</v>
      </c>
      <c r="I224" s="20">
        <v>2015</v>
      </c>
      <c r="J224" s="20">
        <v>2016</v>
      </c>
      <c r="K224" s="20">
        <v>2017</v>
      </c>
      <c r="L224" s="21" t="s">
        <v>0</v>
      </c>
      <c r="M224" s="21" t="s">
        <v>1</v>
      </c>
      <c r="N224" s="21" t="s">
        <v>2</v>
      </c>
      <c r="O224" s="21" t="s">
        <v>3</v>
      </c>
      <c r="P224" s="21" t="s">
        <v>435</v>
      </c>
      <c r="Q224" s="20">
        <v>2018</v>
      </c>
      <c r="R224" s="20">
        <v>2019</v>
      </c>
      <c r="S224" s="20">
        <v>2020</v>
      </c>
      <c r="T224" s="20">
        <v>2021</v>
      </c>
      <c r="U224" s="22">
        <v>2022</v>
      </c>
      <c r="V224" s="21" t="s">
        <v>0</v>
      </c>
      <c r="W224" s="21" t="s">
        <v>1</v>
      </c>
      <c r="X224" s="21" t="s">
        <v>2</v>
      </c>
      <c r="Y224" s="21" t="s">
        <v>3</v>
      </c>
      <c r="Z224" s="21" t="s">
        <v>435</v>
      </c>
      <c r="AA224" s="23" t="s">
        <v>5</v>
      </c>
      <c r="AB224" s="23" t="s">
        <v>6</v>
      </c>
      <c r="AC224" s="23" t="s">
        <v>7</v>
      </c>
      <c r="AD224" s="23" t="s">
        <v>8</v>
      </c>
      <c r="AE224" s="23" t="s">
        <v>435</v>
      </c>
    </row>
    <row r="225" spans="2:31" x14ac:dyDescent="0.2">
      <c r="B225" s="12" t="s">
        <v>23</v>
      </c>
      <c r="C225" s="13" t="s">
        <v>307</v>
      </c>
      <c r="D225" s="13">
        <v>1</v>
      </c>
      <c r="E225" s="13">
        <v>5</v>
      </c>
      <c r="F225" s="13">
        <v>7</v>
      </c>
      <c r="G225" s="14">
        <v>3</v>
      </c>
      <c r="H225" s="14">
        <v>7</v>
      </c>
      <c r="I225" s="14">
        <v>4</v>
      </c>
      <c r="J225" s="14">
        <v>6</v>
      </c>
      <c r="K225" s="14">
        <v>4</v>
      </c>
      <c r="L225" s="15">
        <f>SUM(G225:K225)</f>
        <v>24</v>
      </c>
      <c r="M225" s="15">
        <f>AVERAGE(G225:K225)</f>
        <v>4.8</v>
      </c>
      <c r="N225" s="15">
        <f>MAX(G225:K225)-MIN(G225:K225)</f>
        <v>4</v>
      </c>
      <c r="O225" s="69">
        <f>_xlfn.STDEV.P(G225:K225)</f>
        <v>1.4696938456699069</v>
      </c>
      <c r="P225" s="15">
        <f>(U225-M225)</f>
        <v>0.20000000000000018</v>
      </c>
      <c r="Q225" s="14">
        <v>10</v>
      </c>
      <c r="R225" s="14">
        <v>5</v>
      </c>
      <c r="S225" s="14">
        <v>10</v>
      </c>
      <c r="T225" s="14">
        <v>4</v>
      </c>
      <c r="U225" s="16">
        <v>5</v>
      </c>
      <c r="V225" s="15">
        <f>SUM(Q225:U225)</f>
        <v>34</v>
      </c>
      <c r="W225" s="15">
        <f>AVERAGE(Q225:U225)</f>
        <v>6.8</v>
      </c>
      <c r="X225" s="15">
        <f>MAX(Q225:U225)-MIN(Q225:U225)</f>
        <v>6</v>
      </c>
      <c r="Y225" s="69">
        <f>_xlfn.STDEV.P(Q225:U225)</f>
        <v>2.6381811916545836</v>
      </c>
      <c r="Z225" s="15">
        <f>(U225-W225)</f>
        <v>-1.7999999999999998</v>
      </c>
      <c r="AA225" s="17">
        <f>SUM(Q225:U225,G225:K225)</f>
        <v>58</v>
      </c>
      <c r="AB225" s="17">
        <f>AVERAGE(Q225:U225,G225:K225)</f>
        <v>5.8</v>
      </c>
      <c r="AC225" s="17">
        <f>MAX(G225:K225,Q225:U225)-MIN(G225:K225,Q225:U225)</f>
        <v>7</v>
      </c>
      <c r="AD225" s="73">
        <f>_xlfn.STDEV.P(Q225:U225,G225:K225)</f>
        <v>2.3579652245103193</v>
      </c>
      <c r="AE225" s="17">
        <f>(U225-AB225)</f>
        <v>-0.79999999999999982</v>
      </c>
    </row>
    <row r="226" spans="2:31" ht="12.75" thickBot="1" x14ac:dyDescent="0.25">
      <c r="B226" s="57" t="s">
        <v>28</v>
      </c>
      <c r="C226" s="35" t="s">
        <v>307</v>
      </c>
      <c r="D226" s="191">
        <f>(D225/D227)</f>
        <v>2.5000000000000001E-2</v>
      </c>
      <c r="E226" s="191">
        <f t="shared" ref="E226:H226" si="205">(E225/E227)</f>
        <v>0.1</v>
      </c>
      <c r="F226" s="191">
        <f t="shared" si="205"/>
        <v>0.1206896551724138</v>
      </c>
      <c r="G226" s="76">
        <f t="shared" si="205"/>
        <v>5.6603773584905662E-2</v>
      </c>
      <c r="H226" s="76">
        <f t="shared" si="205"/>
        <v>0.1206896551724138</v>
      </c>
      <c r="I226" s="76">
        <f>(I225/I227)</f>
        <v>0.11764705882352941</v>
      </c>
      <c r="J226" s="76">
        <f t="shared" ref="J226:K226" si="206">(J225/J227)</f>
        <v>0.15384615384615385</v>
      </c>
      <c r="K226" s="76">
        <f t="shared" si="206"/>
        <v>9.5238095238095233E-2</v>
      </c>
      <c r="L226" s="97">
        <f t="shared" ref="L226" si="207">(L225/L227)</f>
        <v>0.10619469026548672</v>
      </c>
      <c r="M226" s="137"/>
      <c r="N226" s="137"/>
      <c r="O226" s="142"/>
      <c r="P226" s="137"/>
      <c r="Q226" s="76">
        <f t="shared" ref="Q226:T226" si="208">(Q225/Q227)</f>
        <v>0.16129032258064516</v>
      </c>
      <c r="R226" s="76">
        <f t="shared" si="208"/>
        <v>0.10869565217391304</v>
      </c>
      <c r="S226" s="76">
        <f t="shared" si="208"/>
        <v>0.16393442622950818</v>
      </c>
      <c r="T226" s="76">
        <f t="shared" si="208"/>
        <v>6.7796610169491525E-2</v>
      </c>
      <c r="U226" s="96">
        <f t="shared" ref="U226:V226" si="209">(U225/U227)</f>
        <v>8.3333333333333329E-2</v>
      </c>
      <c r="V226" s="97">
        <f t="shared" si="209"/>
        <v>0.11805555555555555</v>
      </c>
      <c r="W226" s="137"/>
      <c r="X226" s="137"/>
      <c r="Y226" s="142"/>
      <c r="Z226" s="137"/>
      <c r="AA226" s="104">
        <f>(AA225/AA227)</f>
        <v>0.11284046692607004</v>
      </c>
      <c r="AB226" s="115"/>
      <c r="AC226" s="115"/>
      <c r="AD226" s="126"/>
      <c r="AE226" s="115"/>
    </row>
    <row r="227" spans="2:31" x14ac:dyDescent="0.2">
      <c r="B227" s="36" t="s">
        <v>33</v>
      </c>
      <c r="C227" s="116" t="s">
        <v>307</v>
      </c>
      <c r="D227" s="116">
        <v>40</v>
      </c>
      <c r="E227" s="116">
        <v>50</v>
      </c>
      <c r="F227" s="116">
        <v>58</v>
      </c>
      <c r="G227" s="117">
        <v>53</v>
      </c>
      <c r="H227" s="117">
        <v>58</v>
      </c>
      <c r="I227" s="117">
        <v>34</v>
      </c>
      <c r="J227" s="117">
        <v>39</v>
      </c>
      <c r="K227" s="117">
        <v>42</v>
      </c>
      <c r="L227" s="118">
        <f>SUM(G227:K227)</f>
        <v>226</v>
      </c>
      <c r="M227" s="119">
        <f>AVERAGE(G227:K227)</f>
        <v>45.2</v>
      </c>
      <c r="N227" s="118">
        <f>MAX(G227:K227)-MIN(G227:K227)</f>
        <v>24</v>
      </c>
      <c r="O227" s="119">
        <f>_xlfn.STDEV.P(G227:K227)</f>
        <v>8.9308454247064422</v>
      </c>
      <c r="P227" s="119">
        <f>(U227-M227)</f>
        <v>14.799999999999997</v>
      </c>
      <c r="Q227" s="117">
        <v>62</v>
      </c>
      <c r="R227" s="117">
        <v>46</v>
      </c>
      <c r="S227" s="117">
        <v>61</v>
      </c>
      <c r="T227" s="117">
        <v>59</v>
      </c>
      <c r="U227" s="120">
        <v>60</v>
      </c>
      <c r="V227" s="118">
        <f>SUM(Q227:U227)</f>
        <v>288</v>
      </c>
      <c r="W227" s="118">
        <f>AVERAGE(Q227:U227)</f>
        <v>57.6</v>
      </c>
      <c r="X227" s="118">
        <f>MAX(Q227:U227)-MIN(Q227:U227)</f>
        <v>16</v>
      </c>
      <c r="Y227" s="119">
        <f>_xlfn.STDEV.P(Q227:U227)</f>
        <v>5.8855755878248646</v>
      </c>
      <c r="Z227" s="119">
        <f>(U227-W227)</f>
        <v>2.3999999999999986</v>
      </c>
      <c r="AA227" s="121">
        <f>SUM(G227:K227,Q227:U227)</f>
        <v>514</v>
      </c>
      <c r="AB227" s="121">
        <f>AVERAGE(G227:K227,Q227:U227)</f>
        <v>51.4</v>
      </c>
      <c r="AC227" s="121">
        <f>MAX(G227:K227,Q227:U227)-MIN(G227:K227,Q227:U227)</f>
        <v>28</v>
      </c>
      <c r="AD227" s="122">
        <f>_xlfn.STDEV.P(G227:K227,Q227:U227)</f>
        <v>9.7795705427181208</v>
      </c>
      <c r="AE227" s="122">
        <f>(U227-AB227)</f>
        <v>8.6000000000000014</v>
      </c>
    </row>
    <row r="229" spans="2:31" x14ac:dyDescent="0.2">
      <c r="B229" s="271"/>
      <c r="C229" s="283" t="s">
        <v>393</v>
      </c>
      <c r="D229" s="283"/>
      <c r="E229" s="283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283"/>
      <c r="S229" s="283"/>
      <c r="T229" s="283"/>
      <c r="U229" s="283"/>
      <c r="V229" s="283"/>
      <c r="W229" s="283"/>
      <c r="X229" s="283"/>
      <c r="Y229" s="283"/>
      <c r="Z229" s="283"/>
      <c r="AA229" s="283"/>
      <c r="AB229" s="283"/>
      <c r="AC229" s="283"/>
      <c r="AD229" s="283"/>
      <c r="AE229" s="283"/>
    </row>
    <row r="230" spans="2:31" ht="24.75" thickBot="1" x14ac:dyDescent="0.25">
      <c r="B230" s="18"/>
      <c r="C230" s="19">
        <v>2009</v>
      </c>
      <c r="D230" s="19">
        <v>2010</v>
      </c>
      <c r="E230" s="19">
        <v>2011</v>
      </c>
      <c r="F230" s="19">
        <v>2012</v>
      </c>
      <c r="G230" s="20">
        <v>2013</v>
      </c>
      <c r="H230" s="20">
        <v>2014</v>
      </c>
      <c r="I230" s="20">
        <v>2015</v>
      </c>
      <c r="J230" s="20">
        <v>2016</v>
      </c>
      <c r="K230" s="20">
        <v>2017</v>
      </c>
      <c r="L230" s="21" t="s">
        <v>0</v>
      </c>
      <c r="M230" s="21" t="s">
        <v>1</v>
      </c>
      <c r="N230" s="21" t="s">
        <v>2</v>
      </c>
      <c r="O230" s="21" t="s">
        <v>3</v>
      </c>
      <c r="P230" s="21" t="s">
        <v>435</v>
      </c>
      <c r="Q230" s="20">
        <v>2018</v>
      </c>
      <c r="R230" s="20">
        <v>2019</v>
      </c>
      <c r="S230" s="20">
        <v>2020</v>
      </c>
      <c r="T230" s="20">
        <v>2021</v>
      </c>
      <c r="U230" s="22">
        <v>2022</v>
      </c>
      <c r="V230" s="21" t="s">
        <v>0</v>
      </c>
      <c r="W230" s="21" t="s">
        <v>1</v>
      </c>
      <c r="X230" s="21" t="s">
        <v>2</v>
      </c>
      <c r="Y230" s="21" t="s">
        <v>3</v>
      </c>
      <c r="Z230" s="21" t="s">
        <v>435</v>
      </c>
      <c r="AA230" s="23" t="s">
        <v>5</v>
      </c>
      <c r="AB230" s="23" t="s">
        <v>6</v>
      </c>
      <c r="AC230" s="23" t="s">
        <v>7</v>
      </c>
      <c r="AD230" s="23" t="s">
        <v>8</v>
      </c>
      <c r="AE230" s="23" t="s">
        <v>435</v>
      </c>
    </row>
    <row r="231" spans="2:31" x14ac:dyDescent="0.2">
      <c r="B231" s="12" t="s">
        <v>23</v>
      </c>
      <c r="C231" s="13" t="s">
        <v>307</v>
      </c>
      <c r="D231" s="13">
        <v>1</v>
      </c>
      <c r="E231" s="13">
        <v>1</v>
      </c>
      <c r="F231" s="13">
        <v>1</v>
      </c>
      <c r="G231" s="14">
        <v>1</v>
      </c>
      <c r="H231" s="14">
        <v>2</v>
      </c>
      <c r="I231" s="14">
        <v>3</v>
      </c>
      <c r="J231" s="14">
        <v>0</v>
      </c>
      <c r="K231" s="14">
        <v>1</v>
      </c>
      <c r="L231" s="15">
        <f>SUM(G231:K231)</f>
        <v>7</v>
      </c>
      <c r="M231" s="15">
        <f>AVERAGE(G231:K231)</f>
        <v>1.4</v>
      </c>
      <c r="N231" s="15">
        <f>MAX(G231:K231)-MIN(G231:K231)</f>
        <v>3</v>
      </c>
      <c r="O231" s="69">
        <f>_xlfn.STDEV.P(G231:K231)</f>
        <v>1.019803902718557</v>
      </c>
      <c r="P231" s="15">
        <f>(U231-M231)</f>
        <v>0.60000000000000009</v>
      </c>
      <c r="Q231" s="14">
        <v>0</v>
      </c>
      <c r="R231" s="14">
        <v>2</v>
      </c>
      <c r="S231" s="14">
        <v>0</v>
      </c>
      <c r="T231" s="14">
        <v>0</v>
      </c>
      <c r="U231" s="16">
        <v>2</v>
      </c>
      <c r="V231" s="15">
        <f>SUM(Q231:U231)</f>
        <v>4</v>
      </c>
      <c r="W231" s="15">
        <f>AVERAGE(Q231:U231)</f>
        <v>0.8</v>
      </c>
      <c r="X231" s="15">
        <f>MAX(Q231:U231)-MIN(Q231:U231)</f>
        <v>2</v>
      </c>
      <c r="Y231" s="69">
        <f>_xlfn.STDEV.P(Q231:U231)</f>
        <v>0.9797958971132712</v>
      </c>
      <c r="Z231" s="15">
        <f>(U231-W231)</f>
        <v>1.2</v>
      </c>
      <c r="AA231" s="17">
        <f>SUM(Q231:U231,G231:K231)</f>
        <v>11</v>
      </c>
      <c r="AB231" s="17">
        <f>AVERAGE(Q231:U231,G231:K231)</f>
        <v>1.1000000000000001</v>
      </c>
      <c r="AC231" s="17">
        <f>MAX(G231:K231,Q231:U231)-MIN(G231:K231,Q231:U231)</f>
        <v>3</v>
      </c>
      <c r="AD231" s="73">
        <f>_xlfn.STDEV.P(Q231:U231,G231:K231)</f>
        <v>1.0440306508910551</v>
      </c>
      <c r="AE231" s="17">
        <f>(U231-AB231)</f>
        <v>0.89999999999999991</v>
      </c>
    </row>
    <row r="232" spans="2:31" ht="12.75" thickBot="1" x14ac:dyDescent="0.25">
      <c r="B232" s="57" t="s">
        <v>28</v>
      </c>
      <c r="C232" s="35" t="s">
        <v>307</v>
      </c>
      <c r="D232" s="191">
        <f>(D231/D233)</f>
        <v>0.1111111111111111</v>
      </c>
      <c r="E232" s="191">
        <f t="shared" ref="E232:H232" si="210">(E231/E233)</f>
        <v>0.16666666666666666</v>
      </c>
      <c r="F232" s="191">
        <f t="shared" si="210"/>
        <v>9.0909090909090912E-2</v>
      </c>
      <c r="G232" s="76">
        <f t="shared" si="210"/>
        <v>0.16666666666666666</v>
      </c>
      <c r="H232" s="76">
        <f t="shared" si="210"/>
        <v>0.10526315789473684</v>
      </c>
      <c r="I232" s="76">
        <f>(I231/I233)</f>
        <v>0.2</v>
      </c>
      <c r="J232" s="76">
        <f t="shared" ref="J232:K232" si="211">(J231/J233)</f>
        <v>0</v>
      </c>
      <c r="K232" s="76">
        <f t="shared" si="211"/>
        <v>9.0909090909090912E-2</v>
      </c>
      <c r="L232" s="97">
        <f t="shared" ref="L232" si="212">(L231/L233)</f>
        <v>0.11475409836065574</v>
      </c>
      <c r="M232" s="137"/>
      <c r="N232" s="137"/>
      <c r="O232" s="137"/>
      <c r="P232" s="137"/>
      <c r="Q232" s="76">
        <f t="shared" ref="Q232:T232" si="213">(Q231/Q233)</f>
        <v>0</v>
      </c>
      <c r="R232" s="76">
        <f t="shared" si="213"/>
        <v>0.1</v>
      </c>
      <c r="S232" s="76">
        <f t="shared" si="213"/>
        <v>0</v>
      </c>
      <c r="T232" s="76">
        <f t="shared" si="213"/>
        <v>0</v>
      </c>
      <c r="U232" s="96">
        <f t="shared" ref="U232:V232" si="214">(U231/U233)</f>
        <v>0.2</v>
      </c>
      <c r="V232" s="97">
        <f t="shared" si="214"/>
        <v>7.5471698113207544E-2</v>
      </c>
      <c r="W232" s="137"/>
      <c r="X232" s="137"/>
      <c r="Y232" s="137"/>
      <c r="Z232" s="137"/>
      <c r="AA232" s="104">
        <f>(AA231/AA233)</f>
        <v>9.6491228070175433E-2</v>
      </c>
      <c r="AB232" s="115"/>
      <c r="AC232" s="115"/>
      <c r="AD232" s="115"/>
      <c r="AE232" s="115"/>
    </row>
    <row r="233" spans="2:31" x14ac:dyDescent="0.2">
      <c r="B233" s="36" t="s">
        <v>305</v>
      </c>
      <c r="C233" s="116" t="s">
        <v>307</v>
      </c>
      <c r="D233" s="116">
        <v>9</v>
      </c>
      <c r="E233" s="116">
        <v>6</v>
      </c>
      <c r="F233" s="116">
        <v>11</v>
      </c>
      <c r="G233" s="117">
        <v>6</v>
      </c>
      <c r="H233" s="117">
        <v>19</v>
      </c>
      <c r="I233" s="117">
        <v>15</v>
      </c>
      <c r="J233" s="117">
        <v>10</v>
      </c>
      <c r="K233" s="117">
        <v>11</v>
      </c>
      <c r="L233" s="118">
        <f>SUM(G233:K233)</f>
        <v>61</v>
      </c>
      <c r="M233" s="119">
        <f>AVERAGE(G233:K233)</f>
        <v>12.2</v>
      </c>
      <c r="N233" s="118">
        <f>MAX(G233:K233)-MIN(G233:K233)</f>
        <v>13</v>
      </c>
      <c r="O233" s="119">
        <f>_xlfn.STDEV.P(G233:K233)</f>
        <v>4.4452221541785741</v>
      </c>
      <c r="P233" s="119">
        <f>(U233-M233)</f>
        <v>-2.1999999999999993</v>
      </c>
      <c r="Q233" s="117">
        <v>9</v>
      </c>
      <c r="R233" s="117">
        <v>20</v>
      </c>
      <c r="S233" s="117">
        <v>6</v>
      </c>
      <c r="T233" s="117">
        <v>8</v>
      </c>
      <c r="U233" s="120">
        <v>10</v>
      </c>
      <c r="V233" s="118">
        <f>SUM(Q233:U233)</f>
        <v>53</v>
      </c>
      <c r="W233" s="118">
        <f>AVERAGE(Q233:U233)</f>
        <v>10.6</v>
      </c>
      <c r="X233" s="118">
        <f>MAX(Q233:U233)-MIN(Q233:U233)</f>
        <v>14</v>
      </c>
      <c r="Y233" s="119">
        <f>_xlfn.STDEV.P(Q233:U233)</f>
        <v>4.8826222462934812</v>
      </c>
      <c r="Z233" s="119">
        <f>(U233-W233)</f>
        <v>-0.59999999999999964</v>
      </c>
      <c r="AA233" s="121">
        <f>SUM(G233:K233,Q233:U233)</f>
        <v>114</v>
      </c>
      <c r="AB233" s="121">
        <f>AVERAGE(G233:K233,Q233:U233)</f>
        <v>11.4</v>
      </c>
      <c r="AC233" s="121">
        <f>MAX(G233:K233,Q233:U233)-MIN(G233:K233,Q233:U233)</f>
        <v>14</v>
      </c>
      <c r="AD233" s="122">
        <f>_xlfn.STDEV.P(G233:K233,Q233:U233)</f>
        <v>4.7370877129308049</v>
      </c>
      <c r="AE233" s="122">
        <f>(U233-AB233)</f>
        <v>-1.4000000000000004</v>
      </c>
    </row>
    <row r="235" spans="2:31" x14ac:dyDescent="0.2">
      <c r="B235" s="271"/>
      <c r="C235" s="283" t="s">
        <v>394</v>
      </c>
      <c r="D235" s="283"/>
      <c r="E235" s="283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283"/>
      <c r="S235" s="283"/>
      <c r="T235" s="283"/>
      <c r="U235" s="283"/>
      <c r="V235" s="283"/>
      <c r="W235" s="283"/>
      <c r="X235" s="283"/>
      <c r="Y235" s="283"/>
      <c r="Z235" s="283"/>
      <c r="AA235" s="283"/>
      <c r="AB235" s="283"/>
      <c r="AC235" s="283"/>
      <c r="AD235" s="283"/>
      <c r="AE235" s="283"/>
    </row>
    <row r="236" spans="2:31" ht="24.75" thickBot="1" x14ac:dyDescent="0.25">
      <c r="B236" s="18"/>
      <c r="C236" s="19">
        <v>2009</v>
      </c>
      <c r="D236" s="19">
        <v>2010</v>
      </c>
      <c r="E236" s="19">
        <v>2011</v>
      </c>
      <c r="F236" s="19">
        <v>2012</v>
      </c>
      <c r="G236" s="20">
        <v>2013</v>
      </c>
      <c r="H236" s="20">
        <v>2014</v>
      </c>
      <c r="I236" s="20">
        <v>2015</v>
      </c>
      <c r="J236" s="20">
        <v>2016</v>
      </c>
      <c r="K236" s="20">
        <v>2017</v>
      </c>
      <c r="L236" s="21" t="s">
        <v>0</v>
      </c>
      <c r="M236" s="21" t="s">
        <v>1</v>
      </c>
      <c r="N236" s="21" t="s">
        <v>2</v>
      </c>
      <c r="O236" s="21" t="s">
        <v>3</v>
      </c>
      <c r="P236" s="21" t="s">
        <v>435</v>
      </c>
      <c r="Q236" s="20">
        <v>2018</v>
      </c>
      <c r="R236" s="20">
        <v>2019</v>
      </c>
      <c r="S236" s="20">
        <v>2020</v>
      </c>
      <c r="T236" s="20">
        <v>2021</v>
      </c>
      <c r="U236" s="22">
        <v>2022</v>
      </c>
      <c r="V236" s="21" t="s">
        <v>0</v>
      </c>
      <c r="W236" s="21" t="s">
        <v>1</v>
      </c>
      <c r="X236" s="21" t="s">
        <v>2</v>
      </c>
      <c r="Y236" s="21" t="s">
        <v>3</v>
      </c>
      <c r="Z236" s="21" t="s">
        <v>435</v>
      </c>
      <c r="AA236" s="23" t="s">
        <v>5</v>
      </c>
      <c r="AB236" s="23" t="s">
        <v>6</v>
      </c>
      <c r="AC236" s="23" t="s">
        <v>7</v>
      </c>
      <c r="AD236" s="23" t="s">
        <v>8</v>
      </c>
      <c r="AE236" s="23" t="s">
        <v>435</v>
      </c>
    </row>
    <row r="237" spans="2:31" x14ac:dyDescent="0.2">
      <c r="B237" s="12" t="s">
        <v>23</v>
      </c>
      <c r="C237" s="13" t="s">
        <v>307</v>
      </c>
      <c r="D237" s="13">
        <v>11</v>
      </c>
      <c r="E237" s="13">
        <v>15</v>
      </c>
      <c r="F237" s="13">
        <v>20</v>
      </c>
      <c r="G237" s="14">
        <v>27</v>
      </c>
      <c r="H237" s="14">
        <v>13</v>
      </c>
      <c r="I237" s="14">
        <v>14</v>
      </c>
      <c r="J237" s="14">
        <v>17</v>
      </c>
      <c r="K237" s="14">
        <v>16</v>
      </c>
      <c r="L237" s="15">
        <f>SUM(G237:K237)</f>
        <v>87</v>
      </c>
      <c r="M237" s="15">
        <f>AVERAGE(G237:K237)</f>
        <v>17.399999999999999</v>
      </c>
      <c r="N237" s="15">
        <f>MAX(G237:K237)-MIN(G237:K237)</f>
        <v>14</v>
      </c>
      <c r="O237" s="69">
        <f>_xlfn.STDEV.P(G237:K237)</f>
        <v>5.0039984012787215</v>
      </c>
      <c r="P237" s="15">
        <f>(U237-M237)</f>
        <v>18.600000000000001</v>
      </c>
      <c r="Q237" s="14">
        <v>21</v>
      </c>
      <c r="R237" s="14">
        <v>26</v>
      </c>
      <c r="S237" s="14">
        <v>29</v>
      </c>
      <c r="T237" s="14">
        <v>29</v>
      </c>
      <c r="U237" s="16">
        <v>36</v>
      </c>
      <c r="V237" s="15">
        <f>SUM(Q237:U237)</f>
        <v>141</v>
      </c>
      <c r="W237" s="15">
        <f>AVERAGE(Q237:U237)</f>
        <v>28.2</v>
      </c>
      <c r="X237" s="15">
        <f>MAX(Q237:U237)-MIN(Q237:U237)</f>
        <v>15</v>
      </c>
      <c r="Y237" s="69">
        <f>_xlfn.STDEV.P(Q237:U237)</f>
        <v>4.8744230427815767</v>
      </c>
      <c r="Z237" s="15">
        <f>(U237-W237)</f>
        <v>7.8000000000000007</v>
      </c>
      <c r="AA237" s="17">
        <f>SUM(Q237:U237,G237:K237)</f>
        <v>228</v>
      </c>
      <c r="AB237" s="73">
        <f>AVERAGE(Q237:U237,G237:K237)</f>
        <v>22.8</v>
      </c>
      <c r="AC237" s="17">
        <f>MAX(G237:K237,Q237:U237)-MIN(G237:K237,Q237:U237)</f>
        <v>23</v>
      </c>
      <c r="AD237" s="73">
        <f>_xlfn.STDEV.P(Q237:U237,G237:K237)</f>
        <v>7.3184697854127947</v>
      </c>
      <c r="AE237" s="73">
        <f>(U237-AB237)</f>
        <v>13.2</v>
      </c>
    </row>
    <row r="238" spans="2:31" ht="12.75" thickBot="1" x14ac:dyDescent="0.25">
      <c r="B238" s="57" t="s">
        <v>28</v>
      </c>
      <c r="C238" s="35" t="s">
        <v>307</v>
      </c>
      <c r="D238" s="191">
        <f>(D237/D239)</f>
        <v>0.22448979591836735</v>
      </c>
      <c r="E238" s="191">
        <f t="shared" ref="E238:H238" si="215">(E237/E239)</f>
        <v>0.26785714285714285</v>
      </c>
      <c r="F238" s="191">
        <f t="shared" si="215"/>
        <v>0.28985507246376813</v>
      </c>
      <c r="G238" s="76">
        <f t="shared" si="215"/>
        <v>0.4576271186440678</v>
      </c>
      <c r="H238" s="76">
        <f t="shared" si="215"/>
        <v>0.16883116883116883</v>
      </c>
      <c r="I238" s="76">
        <f>(I237/I239)</f>
        <v>0.2857142857142857</v>
      </c>
      <c r="J238" s="76">
        <f t="shared" ref="J238:K238" si="216">(J237/J239)</f>
        <v>0.34693877551020408</v>
      </c>
      <c r="K238" s="76">
        <f t="shared" si="216"/>
        <v>0.30188679245283018</v>
      </c>
      <c r="L238" s="97">
        <f>(L237/L239)</f>
        <v>0.30313588850174217</v>
      </c>
      <c r="M238" s="137"/>
      <c r="N238" s="137"/>
      <c r="O238" s="137"/>
      <c r="P238" s="137"/>
      <c r="Q238" s="76">
        <f t="shared" ref="Q238" si="217">(Q237/Q239)</f>
        <v>0.29577464788732394</v>
      </c>
      <c r="R238" s="76">
        <f>(R237/R239)</f>
        <v>0.39393939393939392</v>
      </c>
      <c r="S238" s="76">
        <f>(S237/S239)</f>
        <v>0.43283582089552236</v>
      </c>
      <c r="T238" s="76">
        <f>(T237/T239)</f>
        <v>0.43283582089552236</v>
      </c>
      <c r="U238" s="96">
        <f>(U237/U239)</f>
        <v>0.51428571428571423</v>
      </c>
      <c r="V238" s="97">
        <f>(V237/V239)</f>
        <v>0.41348973607038125</v>
      </c>
      <c r="W238" s="137"/>
      <c r="X238" s="137"/>
      <c r="Y238" s="137"/>
      <c r="Z238" s="137"/>
      <c r="AA238" s="104">
        <f>(AA237/AA239)</f>
        <v>0.36305732484076431</v>
      </c>
      <c r="AB238" s="115"/>
      <c r="AC238" s="115"/>
      <c r="AD238" s="115"/>
      <c r="AE238" s="115"/>
    </row>
    <row r="239" spans="2:31" x14ac:dyDescent="0.2">
      <c r="B239" s="36" t="s">
        <v>19</v>
      </c>
      <c r="C239" s="116" t="s">
        <v>307</v>
      </c>
      <c r="D239" s="116">
        <v>49</v>
      </c>
      <c r="E239" s="116">
        <v>56</v>
      </c>
      <c r="F239" s="116">
        <v>69</v>
      </c>
      <c r="G239" s="117">
        <v>59</v>
      </c>
      <c r="H239" s="117">
        <v>77</v>
      </c>
      <c r="I239" s="117">
        <v>49</v>
      </c>
      <c r="J239" s="117">
        <v>49</v>
      </c>
      <c r="K239" s="117">
        <v>53</v>
      </c>
      <c r="L239" s="118">
        <f>SUM(G239:K239)</f>
        <v>287</v>
      </c>
      <c r="M239" s="119">
        <f>AVERAGE(G239:K239)</f>
        <v>57.4</v>
      </c>
      <c r="N239" s="118">
        <f>MAX(G239:K239)-MIN(G239:K239)</f>
        <v>28</v>
      </c>
      <c r="O239" s="119">
        <f>_xlfn.STDEV.P(G239:K239)</f>
        <v>10.461357464497617</v>
      </c>
      <c r="P239" s="119">
        <f>(U239-M239)</f>
        <v>12.600000000000001</v>
      </c>
      <c r="Q239" s="117">
        <v>71</v>
      </c>
      <c r="R239" s="117">
        <v>66</v>
      </c>
      <c r="S239" s="117">
        <v>67</v>
      </c>
      <c r="T239" s="117">
        <v>67</v>
      </c>
      <c r="U239" s="120">
        <v>70</v>
      </c>
      <c r="V239" s="118">
        <f>SUM(Q239:U239)</f>
        <v>341</v>
      </c>
      <c r="W239" s="118">
        <f>AVERAGE(Q239:U239)</f>
        <v>68.2</v>
      </c>
      <c r="X239" s="118">
        <f>MAX(Q239:U239)-MIN(Q239:U239)</f>
        <v>5</v>
      </c>
      <c r="Y239" s="119">
        <f>_xlfn.STDEV.P(Q239:U239)</f>
        <v>1.9390719429665315</v>
      </c>
      <c r="Z239" s="119">
        <f>(U239-W239)</f>
        <v>1.7999999999999972</v>
      </c>
      <c r="AA239" s="121">
        <f>SUM(G239:K239,Q239:U239)</f>
        <v>628</v>
      </c>
      <c r="AB239" s="121">
        <f>AVERAGE(G239:K239,Q239:U239)</f>
        <v>62.8</v>
      </c>
      <c r="AC239" s="121">
        <f>MAX(G239:K239,Q239:U239)-MIN(G239:K239,Q239:U239)</f>
        <v>28</v>
      </c>
      <c r="AD239" s="122">
        <f>_xlfn.STDEV.P(G239:K239,Q239:U239)</f>
        <v>9.2606695222321811</v>
      </c>
      <c r="AE239" s="122">
        <f>(U239-AB239)</f>
        <v>7.2000000000000028</v>
      </c>
    </row>
    <row r="241" spans="2:31" x14ac:dyDescent="0.2">
      <c r="B241" s="271"/>
      <c r="C241" s="283" t="s">
        <v>396</v>
      </c>
      <c r="D241" s="283"/>
      <c r="E241" s="283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283"/>
      <c r="S241" s="283"/>
      <c r="T241" s="283"/>
      <c r="U241" s="283"/>
      <c r="V241" s="283"/>
      <c r="W241" s="283"/>
      <c r="X241" s="283"/>
      <c r="Y241" s="283"/>
      <c r="Z241" s="283"/>
      <c r="AA241" s="283"/>
      <c r="AB241" s="283"/>
      <c r="AC241" s="283"/>
      <c r="AD241" s="283"/>
      <c r="AE241" s="283"/>
    </row>
    <row r="242" spans="2:31" ht="24.75" thickBot="1" x14ac:dyDescent="0.25">
      <c r="B242" s="18"/>
      <c r="C242" s="19">
        <v>2009</v>
      </c>
      <c r="D242" s="19">
        <v>2010</v>
      </c>
      <c r="E242" s="19">
        <v>2011</v>
      </c>
      <c r="F242" s="19">
        <v>2012</v>
      </c>
      <c r="G242" s="20">
        <v>2013</v>
      </c>
      <c r="H242" s="20">
        <v>2014</v>
      </c>
      <c r="I242" s="20">
        <v>2015</v>
      </c>
      <c r="J242" s="20">
        <v>2016</v>
      </c>
      <c r="K242" s="20">
        <v>2017</v>
      </c>
      <c r="L242" s="21" t="s">
        <v>0</v>
      </c>
      <c r="M242" s="21" t="s">
        <v>1</v>
      </c>
      <c r="N242" s="21" t="s">
        <v>2</v>
      </c>
      <c r="O242" s="21" t="s">
        <v>3</v>
      </c>
      <c r="P242" s="21" t="s">
        <v>435</v>
      </c>
      <c r="Q242" s="20">
        <v>2018</v>
      </c>
      <c r="R242" s="20">
        <v>2019</v>
      </c>
      <c r="S242" s="20">
        <v>2020</v>
      </c>
      <c r="T242" s="20">
        <v>2021</v>
      </c>
      <c r="U242" s="22">
        <v>2022</v>
      </c>
      <c r="V242" s="21" t="s">
        <v>0</v>
      </c>
      <c r="W242" s="21" t="s">
        <v>1</v>
      </c>
      <c r="X242" s="21" t="s">
        <v>2</v>
      </c>
      <c r="Y242" s="21" t="s">
        <v>3</v>
      </c>
      <c r="Z242" s="21" t="s">
        <v>435</v>
      </c>
      <c r="AA242" s="23" t="s">
        <v>5</v>
      </c>
      <c r="AB242" s="23" t="s">
        <v>6</v>
      </c>
      <c r="AC242" s="23" t="s">
        <v>7</v>
      </c>
      <c r="AD242" s="23" t="s">
        <v>8</v>
      </c>
      <c r="AE242" s="23" t="s">
        <v>435</v>
      </c>
    </row>
    <row r="243" spans="2:31" x14ac:dyDescent="0.2">
      <c r="B243" s="12" t="s">
        <v>89</v>
      </c>
      <c r="C243" s="13" t="s">
        <v>307</v>
      </c>
      <c r="D243" s="13">
        <v>31</v>
      </c>
      <c r="E243" s="13">
        <v>38</v>
      </c>
      <c r="F243" s="13">
        <v>38</v>
      </c>
      <c r="G243" s="14">
        <v>31</v>
      </c>
      <c r="H243" s="14">
        <v>43</v>
      </c>
      <c r="I243" s="14">
        <v>32</v>
      </c>
      <c r="J243" s="14">
        <v>30</v>
      </c>
      <c r="K243" s="14">
        <v>28</v>
      </c>
      <c r="L243" s="15">
        <f>SUM(G243:K243)</f>
        <v>164</v>
      </c>
      <c r="M243" s="69">
        <f>AVERAGE(G243:K243)</f>
        <v>32.799999999999997</v>
      </c>
      <c r="N243" s="15">
        <f>MAX(G243:K243)-MIN(G243:K243)</f>
        <v>15</v>
      </c>
      <c r="O243" s="69">
        <f>_xlfn.STDEV.P(G243:K243)</f>
        <v>5.2687759489277965</v>
      </c>
      <c r="P243" s="69">
        <f>(U243-M243)</f>
        <v>2.2000000000000028</v>
      </c>
      <c r="Q243" s="14">
        <v>35</v>
      </c>
      <c r="R243" s="14">
        <v>40</v>
      </c>
      <c r="S243" s="14">
        <v>45</v>
      </c>
      <c r="T243" s="14">
        <v>37</v>
      </c>
      <c r="U243" s="16">
        <v>35</v>
      </c>
      <c r="V243" s="15">
        <f>SUM(Q243:U243)</f>
        <v>192</v>
      </c>
      <c r="W243" s="69">
        <f>AVERAGE(Q243:U243)</f>
        <v>38.4</v>
      </c>
      <c r="X243" s="15">
        <f>MAX(Q243:U243)-MIN(Q243:U243)</f>
        <v>10</v>
      </c>
      <c r="Y243" s="69">
        <f>_xlfn.STDEV.P(Q243:U243)</f>
        <v>3.7735924528226414</v>
      </c>
      <c r="Z243" s="69">
        <f>(U243-W243)</f>
        <v>-3.3999999999999986</v>
      </c>
      <c r="AA243" s="17">
        <f>SUM(Q243:U243,G243:K243)</f>
        <v>356</v>
      </c>
      <c r="AB243" s="17">
        <f>AVERAGE(Q243:U243,G243:K243)</f>
        <v>35.6</v>
      </c>
      <c r="AC243" s="17">
        <f>MAX(G243:K243,Q243:U243)-MIN(G243:K243,Q243:U243)</f>
        <v>17</v>
      </c>
      <c r="AD243" s="73">
        <f>_xlfn.STDEV.P(Q243:U243,G243:K243)</f>
        <v>5.3702886328390207</v>
      </c>
      <c r="AE243" s="17">
        <f>(U243-AB243)</f>
        <v>-0.60000000000000142</v>
      </c>
    </row>
    <row r="244" spans="2:31" ht="12.75" thickBot="1" x14ac:dyDescent="0.25">
      <c r="B244" s="57" t="s">
        <v>28</v>
      </c>
      <c r="C244" s="35" t="s">
        <v>307</v>
      </c>
      <c r="D244" s="191">
        <f>(D243/D249)</f>
        <v>0.63265306122448983</v>
      </c>
      <c r="E244" s="191">
        <f t="shared" ref="E244:H244" si="218">(E243/E249)</f>
        <v>0.6785714285714286</v>
      </c>
      <c r="F244" s="191">
        <f t="shared" si="218"/>
        <v>0.55072463768115942</v>
      </c>
      <c r="G244" s="76">
        <f t="shared" si="218"/>
        <v>0.52542372881355937</v>
      </c>
      <c r="H244" s="76">
        <f t="shared" si="218"/>
        <v>0.55844155844155841</v>
      </c>
      <c r="I244" s="76">
        <f>(I243/I249)</f>
        <v>0.65306122448979587</v>
      </c>
      <c r="J244" s="76">
        <f t="shared" ref="J244:K244" si="219">(J243/J249)</f>
        <v>0.61224489795918369</v>
      </c>
      <c r="K244" s="76">
        <f t="shared" si="219"/>
        <v>0.52830188679245282</v>
      </c>
      <c r="L244" s="97">
        <f>(L243/L249)</f>
        <v>0.5714285714285714</v>
      </c>
      <c r="M244" s="142"/>
      <c r="N244" s="142"/>
      <c r="O244" s="142"/>
      <c r="P244" s="142"/>
      <c r="Q244" s="76">
        <f t="shared" ref="Q244" si="220">(Q243/Q249)</f>
        <v>0.49295774647887325</v>
      </c>
      <c r="R244" s="76">
        <f>(R243/R249)</f>
        <v>0.60606060606060608</v>
      </c>
      <c r="S244" s="76">
        <f>(S243/S249)</f>
        <v>0.67164179104477617</v>
      </c>
      <c r="T244" s="76">
        <f>(T243/T249)</f>
        <v>0.55223880597014929</v>
      </c>
      <c r="U244" s="96">
        <f>(U243/U249)</f>
        <v>0.5</v>
      </c>
      <c r="V244" s="97">
        <f>(V243/V249)</f>
        <v>0.56304985337243407</v>
      </c>
      <c r="W244" s="142"/>
      <c r="X244" s="142"/>
      <c r="Y244" s="142"/>
      <c r="Z244" s="142"/>
      <c r="AA244" s="104">
        <f>(AA243/AA249)</f>
        <v>0.56687898089171973</v>
      </c>
      <c r="AB244" s="115"/>
      <c r="AC244" s="115"/>
      <c r="AD244" s="126"/>
      <c r="AE244" s="115"/>
    </row>
    <row r="245" spans="2:31" x14ac:dyDescent="0.2">
      <c r="B245" s="29" t="s">
        <v>90</v>
      </c>
      <c r="C245" s="13" t="s">
        <v>307</v>
      </c>
      <c r="D245" s="13">
        <v>4</v>
      </c>
      <c r="E245" s="13">
        <v>4</v>
      </c>
      <c r="F245" s="13">
        <v>3</v>
      </c>
      <c r="G245" s="14">
        <v>4</v>
      </c>
      <c r="H245" s="14">
        <v>4</v>
      </c>
      <c r="I245" s="14">
        <v>4</v>
      </c>
      <c r="J245" s="14">
        <v>2</v>
      </c>
      <c r="K245" s="14">
        <v>2</v>
      </c>
      <c r="L245" s="15">
        <f>SUM(G245:K245)</f>
        <v>16</v>
      </c>
      <c r="M245" s="69">
        <f>AVERAGE(G245:K245)</f>
        <v>3.2</v>
      </c>
      <c r="N245" s="15">
        <f t="shared" ref="N245:N247" si="221">MAX(G245:K245)-MIN(G245:K245)</f>
        <v>2</v>
      </c>
      <c r="O245" s="69">
        <f>_xlfn.STDEV.P(G245:K245)</f>
        <v>0.9797958971132712</v>
      </c>
      <c r="P245" s="69">
        <f>(U245-M245)</f>
        <v>-0.20000000000000018</v>
      </c>
      <c r="Q245" s="14">
        <v>4</v>
      </c>
      <c r="R245" s="14">
        <v>6</v>
      </c>
      <c r="S245" s="14">
        <v>3</v>
      </c>
      <c r="T245" s="14">
        <v>6</v>
      </c>
      <c r="U245" s="16">
        <v>3</v>
      </c>
      <c r="V245" s="15">
        <f>SUM(Q245:U245)</f>
        <v>22</v>
      </c>
      <c r="W245" s="69">
        <f>AVERAGE(Q245:U245)</f>
        <v>4.4000000000000004</v>
      </c>
      <c r="X245" s="15">
        <f t="shared" ref="X245:X247" si="222">MAX(Q245:U245)-MIN(Q245:U245)</f>
        <v>3</v>
      </c>
      <c r="Y245" s="69">
        <f>_xlfn.STDEV.P(Q245:U245)</f>
        <v>1.3564659966250536</v>
      </c>
      <c r="Z245" s="69">
        <f>(U245-W245)</f>
        <v>-1.4000000000000004</v>
      </c>
      <c r="AA245" s="17">
        <f>SUM(Q245:U245,G245:K245)</f>
        <v>38</v>
      </c>
      <c r="AB245" s="17">
        <f>AVERAGE(Q245:U245,G245:K245)</f>
        <v>3.8</v>
      </c>
      <c r="AC245" s="17">
        <f t="shared" ref="AC245:AC247" si="223">MAX(G245:K245,Q245:U245)-MIN(G245:K245,Q245:U245)</f>
        <v>4</v>
      </c>
      <c r="AD245" s="73">
        <f>_xlfn.STDEV.P(Q245:U245,G245:K245)</f>
        <v>1.3266499161421599</v>
      </c>
      <c r="AE245" s="17">
        <f>(U245-AB245)</f>
        <v>-0.79999999999999982</v>
      </c>
    </row>
    <row r="246" spans="2:31" ht="12.75" thickBot="1" x14ac:dyDescent="0.25">
      <c r="B246" s="56" t="s">
        <v>28</v>
      </c>
      <c r="C246" s="35" t="s">
        <v>307</v>
      </c>
      <c r="D246" s="191">
        <f>(D245/D249)</f>
        <v>8.1632653061224483E-2</v>
      </c>
      <c r="E246" s="191">
        <f t="shared" ref="E246:H246" si="224">(E245/E249)</f>
        <v>7.1428571428571425E-2</v>
      </c>
      <c r="F246" s="191">
        <f t="shared" si="224"/>
        <v>4.3478260869565216E-2</v>
      </c>
      <c r="G246" s="76">
        <f t="shared" si="224"/>
        <v>6.7796610169491525E-2</v>
      </c>
      <c r="H246" s="76">
        <f t="shared" si="224"/>
        <v>5.1948051948051951E-2</v>
      </c>
      <c r="I246" s="76">
        <f>(I245/I249)</f>
        <v>8.1632653061224483E-2</v>
      </c>
      <c r="J246" s="76">
        <f t="shared" ref="J246:K246" si="225">(J245/J249)</f>
        <v>4.0816326530612242E-2</v>
      </c>
      <c r="K246" s="76">
        <f t="shared" si="225"/>
        <v>3.7735849056603772E-2</v>
      </c>
      <c r="L246" s="97">
        <f>(L245/L249)</f>
        <v>5.5749128919860627E-2</v>
      </c>
      <c r="M246" s="142"/>
      <c r="N246" s="142"/>
      <c r="O246" s="142"/>
      <c r="P246" s="142"/>
      <c r="Q246" s="76">
        <f t="shared" ref="Q246" si="226">(Q245/Q249)</f>
        <v>5.6338028169014086E-2</v>
      </c>
      <c r="R246" s="76">
        <f>(R245/R249)</f>
        <v>9.0909090909090912E-2</v>
      </c>
      <c r="S246" s="76">
        <f>(S245/S249)</f>
        <v>4.4776119402985072E-2</v>
      </c>
      <c r="T246" s="76">
        <f>(T245/T249)</f>
        <v>8.9552238805970144E-2</v>
      </c>
      <c r="U246" s="96">
        <f>(U245/U249)</f>
        <v>4.2857142857142858E-2</v>
      </c>
      <c r="V246" s="97">
        <f>(V245/V249)</f>
        <v>6.4516129032258063E-2</v>
      </c>
      <c r="W246" s="142"/>
      <c r="X246" s="142"/>
      <c r="Y246" s="142"/>
      <c r="Z246" s="142"/>
      <c r="AA246" s="104">
        <f>(AA245/AA249)</f>
        <v>6.0509554140127389E-2</v>
      </c>
      <c r="AB246" s="115"/>
      <c r="AC246" s="115"/>
      <c r="AD246" s="126"/>
      <c r="AE246" s="115"/>
    </row>
    <row r="247" spans="2:31" x14ac:dyDescent="0.2">
      <c r="B247" s="29" t="s">
        <v>91</v>
      </c>
      <c r="C247" s="13" t="s">
        <v>307</v>
      </c>
      <c r="D247" s="13">
        <v>14</v>
      </c>
      <c r="E247" s="13">
        <v>14</v>
      </c>
      <c r="F247" s="13">
        <v>28</v>
      </c>
      <c r="G247" s="14">
        <v>24</v>
      </c>
      <c r="H247" s="14">
        <v>30</v>
      </c>
      <c r="I247" s="14">
        <v>13</v>
      </c>
      <c r="J247" s="14">
        <v>17</v>
      </c>
      <c r="K247" s="14">
        <v>23</v>
      </c>
      <c r="L247" s="15">
        <f>SUM(G247:K247)</f>
        <v>107</v>
      </c>
      <c r="M247" s="69">
        <f>AVERAGE(G247:K247)</f>
        <v>21.4</v>
      </c>
      <c r="N247" s="15">
        <f t="shared" si="221"/>
        <v>17</v>
      </c>
      <c r="O247" s="69">
        <f>_xlfn.STDEV.P(G247:K247)</f>
        <v>5.8855755878248646</v>
      </c>
      <c r="P247" s="69">
        <f>(U247-M247)</f>
        <v>10.600000000000001</v>
      </c>
      <c r="Q247" s="14">
        <v>32</v>
      </c>
      <c r="R247" s="14">
        <v>19</v>
      </c>
      <c r="S247" s="14">
        <v>19</v>
      </c>
      <c r="T247" s="14">
        <v>24</v>
      </c>
      <c r="U247" s="16">
        <v>32</v>
      </c>
      <c r="V247" s="15">
        <f>SUM(Q247:U247)</f>
        <v>126</v>
      </c>
      <c r="W247" s="69">
        <f>AVERAGE(Q247:U247)</f>
        <v>25.2</v>
      </c>
      <c r="X247" s="15">
        <f t="shared" si="222"/>
        <v>13</v>
      </c>
      <c r="Y247" s="69">
        <f>_xlfn.STDEV.P(Q247:U247)</f>
        <v>5.8446556784809829</v>
      </c>
      <c r="Z247" s="69">
        <f>(U247-W247)</f>
        <v>6.8000000000000007</v>
      </c>
      <c r="AA247" s="17">
        <f>SUM(Q247:U247,G247:K247)</f>
        <v>233</v>
      </c>
      <c r="AB247" s="17">
        <f>AVERAGE(Q247:U247,G247:K247)</f>
        <v>23.3</v>
      </c>
      <c r="AC247" s="17">
        <f t="shared" si="223"/>
        <v>19</v>
      </c>
      <c r="AD247" s="73">
        <f>_xlfn.STDEV.P(Q247:U247,G247:K247)</f>
        <v>6.1652250567193407</v>
      </c>
      <c r="AE247" s="17">
        <f>(U247-AB247)</f>
        <v>8.6999999999999993</v>
      </c>
    </row>
    <row r="248" spans="2:31" ht="12.75" thickBot="1" x14ac:dyDescent="0.25">
      <c r="B248" s="56" t="s">
        <v>28</v>
      </c>
      <c r="C248" s="35" t="s">
        <v>307</v>
      </c>
      <c r="D248" s="191">
        <f>(D247/D249)</f>
        <v>0.2857142857142857</v>
      </c>
      <c r="E248" s="191">
        <f t="shared" ref="E248:H248" si="227">(E247/E249)</f>
        <v>0.25</v>
      </c>
      <c r="F248" s="191">
        <f t="shared" si="227"/>
        <v>0.40579710144927539</v>
      </c>
      <c r="G248" s="76">
        <f t="shared" si="227"/>
        <v>0.40677966101694918</v>
      </c>
      <c r="H248" s="76">
        <f t="shared" si="227"/>
        <v>0.38961038961038963</v>
      </c>
      <c r="I248" s="76">
        <f>(I247/I249)</f>
        <v>0.26530612244897961</v>
      </c>
      <c r="J248" s="76">
        <f t="shared" ref="J248:K248" si="228">(J247/J249)</f>
        <v>0.34693877551020408</v>
      </c>
      <c r="K248" s="76">
        <f t="shared" si="228"/>
        <v>0.43396226415094341</v>
      </c>
      <c r="L248" s="97">
        <f>(L247/L249)</f>
        <v>0.37282229965156793</v>
      </c>
      <c r="M248" s="142"/>
      <c r="N248" s="137"/>
      <c r="O248" s="142"/>
      <c r="P248" s="142"/>
      <c r="Q248" s="76">
        <f t="shared" ref="Q248" si="229">(Q247/Q249)</f>
        <v>0.45070422535211269</v>
      </c>
      <c r="R248" s="76">
        <f>(R247/R249)</f>
        <v>0.2878787878787879</v>
      </c>
      <c r="S248" s="76">
        <f>(S247/S249)</f>
        <v>0.28358208955223879</v>
      </c>
      <c r="T248" s="76">
        <f>(T247/T249)</f>
        <v>0.35820895522388058</v>
      </c>
      <c r="U248" s="96">
        <f>(U247/U249)</f>
        <v>0.45714285714285713</v>
      </c>
      <c r="V248" s="97">
        <f>(V247/V249)</f>
        <v>0.36950146627565983</v>
      </c>
      <c r="W248" s="142"/>
      <c r="X248" s="137"/>
      <c r="Y248" s="142"/>
      <c r="Z248" s="142"/>
      <c r="AA248" s="104">
        <f>(AA247/AA249)</f>
        <v>0.37101910828025475</v>
      </c>
      <c r="AB248" s="115"/>
      <c r="AC248" s="115"/>
      <c r="AD248" s="126"/>
      <c r="AE248" s="115"/>
    </row>
    <row r="249" spans="2:31" x14ac:dyDescent="0.2">
      <c r="B249" s="36" t="s">
        <v>19</v>
      </c>
      <c r="C249" s="116" t="s">
        <v>307</v>
      </c>
      <c r="D249" s="116">
        <v>49</v>
      </c>
      <c r="E249" s="116">
        <v>56</v>
      </c>
      <c r="F249" s="116">
        <v>69</v>
      </c>
      <c r="G249" s="117">
        <v>59</v>
      </c>
      <c r="H249" s="117">
        <v>77</v>
      </c>
      <c r="I249" s="117">
        <v>49</v>
      </c>
      <c r="J249" s="117">
        <v>49</v>
      </c>
      <c r="K249" s="117">
        <v>53</v>
      </c>
      <c r="L249" s="118">
        <f>SUM(G249:K249)</f>
        <v>287</v>
      </c>
      <c r="M249" s="119">
        <f>AVERAGE(G249:K249)</f>
        <v>57.4</v>
      </c>
      <c r="N249" s="118">
        <f>MAX(G249:K249)-MIN(G249:K249)</f>
        <v>28</v>
      </c>
      <c r="O249" s="119">
        <f>_xlfn.STDEV.P(G249:K249)</f>
        <v>10.461357464497617</v>
      </c>
      <c r="P249" s="119">
        <f>(U249-M249)</f>
        <v>12.600000000000001</v>
      </c>
      <c r="Q249" s="117">
        <v>71</v>
      </c>
      <c r="R249" s="117">
        <v>66</v>
      </c>
      <c r="S249" s="117">
        <v>67</v>
      </c>
      <c r="T249" s="117">
        <v>67</v>
      </c>
      <c r="U249" s="120">
        <v>70</v>
      </c>
      <c r="V249" s="118">
        <f>SUM(Q249:U249)</f>
        <v>341</v>
      </c>
      <c r="W249" s="118">
        <f>AVERAGE(Q249:U249)</f>
        <v>68.2</v>
      </c>
      <c r="X249" s="118">
        <f>MAX(Q249:U249)-MIN(Q249:U249)</f>
        <v>5</v>
      </c>
      <c r="Y249" s="119">
        <f>_xlfn.STDEV.P(Q249:U249)</f>
        <v>1.9390719429665315</v>
      </c>
      <c r="Z249" s="119">
        <f>(U249-W249)</f>
        <v>1.7999999999999972</v>
      </c>
      <c r="AA249" s="121">
        <f>SUM(G249:K249,Q249:U249)</f>
        <v>628</v>
      </c>
      <c r="AB249" s="121">
        <f>AVERAGE(G249:K249,Q249:U249)</f>
        <v>62.8</v>
      </c>
      <c r="AC249" s="121">
        <f>MAX(G249:K249,Q249:U249)-MIN(G249:K249,Q249:U249)</f>
        <v>28</v>
      </c>
      <c r="AD249" s="122">
        <f>_xlfn.STDEV.P(G249:K249,Q249:U249)</f>
        <v>9.2606695222321811</v>
      </c>
      <c r="AE249" s="122">
        <f>(U249-AB249)</f>
        <v>7.2000000000000028</v>
      </c>
    </row>
    <row r="251" spans="2:31" x14ac:dyDescent="0.2">
      <c r="B251" s="271"/>
      <c r="C251" s="283" t="s">
        <v>395</v>
      </c>
      <c r="D251" s="283"/>
      <c r="E251" s="283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283"/>
      <c r="S251" s="283"/>
      <c r="T251" s="283"/>
      <c r="U251" s="283"/>
      <c r="V251" s="283"/>
      <c r="W251" s="283"/>
      <c r="X251" s="283"/>
      <c r="Y251" s="283"/>
      <c r="Z251" s="283"/>
      <c r="AA251" s="283"/>
      <c r="AB251" s="283"/>
      <c r="AC251" s="283"/>
      <c r="AD251" s="283"/>
      <c r="AE251" s="283"/>
    </row>
    <row r="252" spans="2:31" ht="24.75" thickBot="1" x14ac:dyDescent="0.25">
      <c r="B252" s="18"/>
      <c r="C252" s="19">
        <v>2009</v>
      </c>
      <c r="D252" s="19">
        <v>2010</v>
      </c>
      <c r="E252" s="19">
        <v>2011</v>
      </c>
      <c r="F252" s="19">
        <v>2012</v>
      </c>
      <c r="G252" s="20">
        <v>2013</v>
      </c>
      <c r="H252" s="20">
        <v>2014</v>
      </c>
      <c r="I252" s="20">
        <v>2015</v>
      </c>
      <c r="J252" s="20">
        <v>2016</v>
      </c>
      <c r="K252" s="20">
        <v>2017</v>
      </c>
      <c r="L252" s="21" t="s">
        <v>0</v>
      </c>
      <c r="M252" s="21" t="s">
        <v>1</v>
      </c>
      <c r="N252" s="21" t="s">
        <v>2</v>
      </c>
      <c r="O252" s="21" t="s">
        <v>3</v>
      </c>
      <c r="P252" s="21" t="s">
        <v>435</v>
      </c>
      <c r="Q252" s="20">
        <v>2018</v>
      </c>
      <c r="R252" s="20">
        <v>2019</v>
      </c>
      <c r="S252" s="20">
        <v>2020</v>
      </c>
      <c r="T252" s="20">
        <v>2021</v>
      </c>
      <c r="U252" s="22">
        <v>2022</v>
      </c>
      <c r="V252" s="21" t="s">
        <v>0</v>
      </c>
      <c r="W252" s="21" t="s">
        <v>1</v>
      </c>
      <c r="X252" s="21" t="s">
        <v>2</v>
      </c>
      <c r="Y252" s="21" t="s">
        <v>3</v>
      </c>
      <c r="Z252" s="21" t="s">
        <v>435</v>
      </c>
      <c r="AA252" s="23" t="s">
        <v>5</v>
      </c>
      <c r="AB252" s="23" t="s">
        <v>6</v>
      </c>
      <c r="AC252" s="23" t="s">
        <v>7</v>
      </c>
      <c r="AD252" s="23" t="s">
        <v>8</v>
      </c>
      <c r="AE252" s="23" t="s">
        <v>435</v>
      </c>
    </row>
    <row r="253" spans="2:31" x14ac:dyDescent="0.2">
      <c r="B253" s="12" t="s">
        <v>89</v>
      </c>
      <c r="C253" s="38" t="s">
        <v>307</v>
      </c>
      <c r="D253" s="38">
        <v>42</v>
      </c>
      <c r="E253" s="38">
        <v>52</v>
      </c>
      <c r="F253" s="38">
        <v>60</v>
      </c>
      <c r="G253" s="39">
        <v>47</v>
      </c>
      <c r="H253" s="39">
        <v>64</v>
      </c>
      <c r="I253" s="39">
        <v>41</v>
      </c>
      <c r="J253" s="39">
        <v>40</v>
      </c>
      <c r="K253" s="39">
        <v>40</v>
      </c>
      <c r="L253" s="40">
        <f>SUM(G253:K253)</f>
        <v>232</v>
      </c>
      <c r="M253" s="141">
        <f>AVERAGE(G253:K253)</f>
        <v>46.4</v>
      </c>
      <c r="N253" s="40">
        <f>MAX(G253:K253)-MIN(G253:K253)</f>
        <v>24</v>
      </c>
      <c r="O253" s="141">
        <f>_xlfn.STDEV.P(G253:K253)</f>
        <v>9.1782351244670117</v>
      </c>
      <c r="P253" s="141">
        <f>(U253-M253)</f>
        <v>12.600000000000001</v>
      </c>
      <c r="Q253" s="39">
        <v>52</v>
      </c>
      <c r="R253" s="39">
        <v>56</v>
      </c>
      <c r="S253" s="39">
        <v>54</v>
      </c>
      <c r="T253" s="39">
        <v>55</v>
      </c>
      <c r="U253" s="41">
        <v>59</v>
      </c>
      <c r="V253" s="40">
        <f>SUM(Q253:U253)</f>
        <v>276</v>
      </c>
      <c r="W253" s="141">
        <f>AVERAGE(Q253:U253)</f>
        <v>55.2</v>
      </c>
      <c r="X253" s="40">
        <f>MAX(Q253:U253)-MIN(Q253:U253)</f>
        <v>7</v>
      </c>
      <c r="Y253" s="141">
        <f>_xlfn.STDEV.P(Q253:U253)</f>
        <v>2.3151673805580448</v>
      </c>
      <c r="Z253" s="141">
        <f>(U253-W253)</f>
        <v>3.7999999999999972</v>
      </c>
      <c r="AA253" s="42">
        <f>SUM(Q253:U253,G253:K253)</f>
        <v>508</v>
      </c>
      <c r="AB253" s="144">
        <f>AVERAGE(Q253:U253,G253:K253)</f>
        <v>50.8</v>
      </c>
      <c r="AC253" s="42">
        <f>MAX(G253:K253,Q253:U253)-MIN(G253:K253,Q253:U253)</f>
        <v>24</v>
      </c>
      <c r="AD253" s="144">
        <f>_xlfn.STDEV.P(Q253:U253,G253:K253)</f>
        <v>8.0099937578003146</v>
      </c>
      <c r="AE253" s="144">
        <f>(U253-AB253)</f>
        <v>8.2000000000000028</v>
      </c>
    </row>
    <row r="254" spans="2:31" ht="12.75" thickBot="1" x14ac:dyDescent="0.25">
      <c r="B254" s="57" t="s">
        <v>28</v>
      </c>
      <c r="C254" s="43" t="s">
        <v>307</v>
      </c>
      <c r="D254" s="247">
        <f>(D253/D265)</f>
        <v>0.8571428571428571</v>
      </c>
      <c r="E254" s="247">
        <f t="shared" ref="E254:H254" si="230">(E253/E265)</f>
        <v>0.9285714285714286</v>
      </c>
      <c r="F254" s="247">
        <f t="shared" si="230"/>
        <v>0.86956521739130432</v>
      </c>
      <c r="G254" s="138">
        <f t="shared" si="230"/>
        <v>0.79661016949152541</v>
      </c>
      <c r="H254" s="138">
        <f t="shared" si="230"/>
        <v>0.83116883116883122</v>
      </c>
      <c r="I254" s="138">
        <f>(I253/I265)</f>
        <v>0.83673469387755106</v>
      </c>
      <c r="J254" s="138">
        <f t="shared" ref="J254:K254" si="231">(J253/J265)</f>
        <v>0.81632653061224492</v>
      </c>
      <c r="K254" s="138">
        <f t="shared" si="231"/>
        <v>0.75471698113207553</v>
      </c>
      <c r="L254" s="139">
        <f>(L253/L265)</f>
        <v>0.80836236933797911</v>
      </c>
      <c r="M254" s="142"/>
      <c r="N254" s="142"/>
      <c r="O254" s="142"/>
      <c r="P254" s="142"/>
      <c r="Q254" s="138">
        <f t="shared" ref="Q254" si="232">(Q253/Q265)</f>
        <v>0.73239436619718312</v>
      </c>
      <c r="R254" s="138">
        <f>(R253/R265)</f>
        <v>0.84848484848484851</v>
      </c>
      <c r="S254" s="138">
        <f>(S253/S265)</f>
        <v>0.80597014925373134</v>
      </c>
      <c r="T254" s="138">
        <f>(T253/T265)</f>
        <v>0.82089552238805974</v>
      </c>
      <c r="U254" s="136">
        <f>(U253/U265)</f>
        <v>0.84285714285714286</v>
      </c>
      <c r="V254" s="139">
        <f>(V253/V265)</f>
        <v>0.80938416422287385</v>
      </c>
      <c r="W254" s="142"/>
      <c r="X254" s="142"/>
      <c r="Y254" s="142"/>
      <c r="Z254" s="142"/>
      <c r="AA254" s="140">
        <f>(AA253/AA265)</f>
        <v>0.80891719745222934</v>
      </c>
      <c r="AB254" s="126"/>
      <c r="AC254" s="126"/>
      <c r="AD254" s="126"/>
      <c r="AE254" s="126"/>
    </row>
    <row r="255" spans="2:31" x14ac:dyDescent="0.2">
      <c r="B255" s="26" t="s">
        <v>92</v>
      </c>
      <c r="C255" s="38" t="s">
        <v>307</v>
      </c>
      <c r="D255" s="38">
        <v>0</v>
      </c>
      <c r="E255" s="38">
        <v>0</v>
      </c>
      <c r="F255" s="38">
        <v>0</v>
      </c>
      <c r="G255" s="39">
        <v>4</v>
      </c>
      <c r="H255" s="39">
        <v>0</v>
      </c>
      <c r="I255" s="39">
        <v>2</v>
      </c>
      <c r="J255" s="39">
        <v>3</v>
      </c>
      <c r="K255" s="39">
        <v>1</v>
      </c>
      <c r="L255" s="40">
        <f>SUM(G255:K255)</f>
        <v>10</v>
      </c>
      <c r="M255" s="141">
        <f>AVERAGE(G255:K255)</f>
        <v>2</v>
      </c>
      <c r="N255" s="40">
        <f t="shared" ref="N255:N263" si="233">MAX(G255:K255)-MIN(G255:K255)</f>
        <v>4</v>
      </c>
      <c r="O255" s="141">
        <f>_xlfn.STDEV.P(G255:K255)</f>
        <v>1.4142135623730951</v>
      </c>
      <c r="P255" s="141">
        <f>(U255-M255)</f>
        <v>-2</v>
      </c>
      <c r="Q255" s="39">
        <v>0</v>
      </c>
      <c r="R255" s="39">
        <v>0</v>
      </c>
      <c r="S255" s="39">
        <v>0</v>
      </c>
      <c r="T255" s="39">
        <v>2</v>
      </c>
      <c r="U255" s="41">
        <v>0</v>
      </c>
      <c r="V255" s="40">
        <f>SUM(Q255:U255)</f>
        <v>2</v>
      </c>
      <c r="W255" s="141">
        <f>AVERAGE(Q255:U255)</f>
        <v>0.4</v>
      </c>
      <c r="X255" s="40">
        <f t="shared" ref="X255:X263" si="234">MAX(Q255:U255)-MIN(Q255:U255)</f>
        <v>2</v>
      </c>
      <c r="Y255" s="141">
        <f>_xlfn.STDEV.P(Q255:U255)</f>
        <v>0.8</v>
      </c>
      <c r="Z255" s="141">
        <f>(U255-W255)</f>
        <v>-0.4</v>
      </c>
      <c r="AA255" s="42">
        <f>SUM(Q255:U255,G255:K255)</f>
        <v>12</v>
      </c>
      <c r="AB255" s="144">
        <f>AVERAGE(Q255:U255,G255:K255)</f>
        <v>1.2</v>
      </c>
      <c r="AC255" s="42">
        <f t="shared" ref="AC255:AC263" si="235">MAX(G255:K255,Q255:U255)-MIN(G255:K255,Q255:U255)</f>
        <v>4</v>
      </c>
      <c r="AD255" s="144">
        <f>_xlfn.STDEV.P(Q255:U255,G255:K255)</f>
        <v>1.4</v>
      </c>
      <c r="AE255" s="144">
        <f>(U255-AB255)</f>
        <v>-1.2</v>
      </c>
    </row>
    <row r="256" spans="2:31" ht="12.75" thickBot="1" x14ac:dyDescent="0.25">
      <c r="B256" s="58" t="s">
        <v>28</v>
      </c>
      <c r="C256" s="43" t="s">
        <v>307</v>
      </c>
      <c r="D256" s="247">
        <f>(D255/D265)</f>
        <v>0</v>
      </c>
      <c r="E256" s="247">
        <f t="shared" ref="E256:H256" si="236">(E255/E265)</f>
        <v>0</v>
      </c>
      <c r="F256" s="247">
        <f t="shared" si="236"/>
        <v>0</v>
      </c>
      <c r="G256" s="138">
        <f t="shared" si="236"/>
        <v>6.7796610169491525E-2</v>
      </c>
      <c r="H256" s="138">
        <f t="shared" si="236"/>
        <v>0</v>
      </c>
      <c r="I256" s="138">
        <f>(I255/I265)</f>
        <v>4.0816326530612242E-2</v>
      </c>
      <c r="J256" s="138">
        <f t="shared" ref="J256:K256" si="237">(J255/J265)</f>
        <v>6.1224489795918366E-2</v>
      </c>
      <c r="K256" s="138">
        <f t="shared" si="237"/>
        <v>1.8867924528301886E-2</v>
      </c>
      <c r="L256" s="139">
        <f>(L255/L265)</f>
        <v>3.484320557491289E-2</v>
      </c>
      <c r="M256" s="142"/>
      <c r="N256" s="142"/>
      <c r="O256" s="142"/>
      <c r="P256" s="142"/>
      <c r="Q256" s="138">
        <f t="shared" ref="Q256" si="238">(Q255/Q265)</f>
        <v>0</v>
      </c>
      <c r="R256" s="138">
        <f>(R255/R265)</f>
        <v>0</v>
      </c>
      <c r="S256" s="138">
        <f>(S255/S265)</f>
        <v>0</v>
      </c>
      <c r="T256" s="138">
        <f>(T255/T265)</f>
        <v>2.9850746268656716E-2</v>
      </c>
      <c r="U256" s="136">
        <f>(U255/U265)</f>
        <v>0</v>
      </c>
      <c r="V256" s="139">
        <f>(V255/V265)</f>
        <v>5.8651026392961877E-3</v>
      </c>
      <c r="W256" s="142"/>
      <c r="X256" s="142"/>
      <c r="Y256" s="142"/>
      <c r="Z256" s="142"/>
      <c r="AA256" s="140">
        <f>(AA255/AA265)</f>
        <v>1.9108280254777069E-2</v>
      </c>
      <c r="AB256" s="126"/>
      <c r="AC256" s="126"/>
      <c r="AD256" s="126"/>
      <c r="AE256" s="126"/>
    </row>
    <row r="257" spans="2:31" x14ac:dyDescent="0.2">
      <c r="B257" s="26" t="s">
        <v>93</v>
      </c>
      <c r="C257" s="38" t="s">
        <v>307</v>
      </c>
      <c r="D257" s="38">
        <v>2</v>
      </c>
      <c r="E257" s="38">
        <v>1</v>
      </c>
      <c r="F257" s="38">
        <v>1</v>
      </c>
      <c r="G257" s="39">
        <v>1</v>
      </c>
      <c r="H257" s="39">
        <v>2</v>
      </c>
      <c r="I257" s="39">
        <v>0</v>
      </c>
      <c r="J257" s="39">
        <v>0</v>
      </c>
      <c r="K257" s="39">
        <v>2</v>
      </c>
      <c r="L257" s="40">
        <f>SUM(G257:K257)</f>
        <v>5</v>
      </c>
      <c r="M257" s="141">
        <f>AVERAGE(G257:K257)</f>
        <v>1</v>
      </c>
      <c r="N257" s="40">
        <f t="shared" si="233"/>
        <v>2</v>
      </c>
      <c r="O257" s="141">
        <f>_xlfn.STDEV.P(G257:K257)</f>
        <v>0.89442719099991586</v>
      </c>
      <c r="P257" s="141">
        <f>(U257-M257)</f>
        <v>2</v>
      </c>
      <c r="Q257" s="39">
        <v>0</v>
      </c>
      <c r="R257" s="39">
        <v>1</v>
      </c>
      <c r="S257" s="39">
        <v>3</v>
      </c>
      <c r="T257" s="39">
        <v>0</v>
      </c>
      <c r="U257" s="41">
        <v>3</v>
      </c>
      <c r="V257" s="40">
        <f>SUM(Q257:U257)</f>
        <v>7</v>
      </c>
      <c r="W257" s="141">
        <f>AVERAGE(Q257:U257)</f>
        <v>1.4</v>
      </c>
      <c r="X257" s="40">
        <f t="shared" si="234"/>
        <v>3</v>
      </c>
      <c r="Y257" s="141">
        <f>_xlfn.STDEV.P(Q257:U257)</f>
        <v>1.3564659966250536</v>
      </c>
      <c r="Z257" s="141">
        <f>(U257-W257)</f>
        <v>1.6</v>
      </c>
      <c r="AA257" s="42">
        <f>SUM(Q257:U257,G257:K257)</f>
        <v>12</v>
      </c>
      <c r="AB257" s="144">
        <f>AVERAGE(Q257:U257,G257:K257)</f>
        <v>1.2</v>
      </c>
      <c r="AC257" s="42">
        <f t="shared" si="235"/>
        <v>3</v>
      </c>
      <c r="AD257" s="144">
        <f>_xlfn.STDEV.P(Q257:U257,G257:K257)</f>
        <v>1.1661903789690602</v>
      </c>
      <c r="AE257" s="144">
        <f>(U257-AB257)</f>
        <v>1.8</v>
      </c>
    </row>
    <row r="258" spans="2:31" ht="12.75" thickBot="1" x14ac:dyDescent="0.25">
      <c r="B258" s="58" t="s">
        <v>28</v>
      </c>
      <c r="C258" s="43" t="s">
        <v>307</v>
      </c>
      <c r="D258" s="247">
        <f>(D257/D265)</f>
        <v>4.0816326530612242E-2</v>
      </c>
      <c r="E258" s="247">
        <f t="shared" ref="E258:H258" si="239">(E257/E265)</f>
        <v>1.7857142857142856E-2</v>
      </c>
      <c r="F258" s="247">
        <f t="shared" si="239"/>
        <v>1.4492753623188406E-2</v>
      </c>
      <c r="G258" s="138">
        <f t="shared" si="239"/>
        <v>1.6949152542372881E-2</v>
      </c>
      <c r="H258" s="138">
        <f t="shared" si="239"/>
        <v>2.5974025974025976E-2</v>
      </c>
      <c r="I258" s="138">
        <f>(I257/I265)</f>
        <v>0</v>
      </c>
      <c r="J258" s="138">
        <f t="shared" ref="J258:K258" si="240">(J257/J265)</f>
        <v>0</v>
      </c>
      <c r="K258" s="138">
        <f t="shared" si="240"/>
        <v>3.7735849056603772E-2</v>
      </c>
      <c r="L258" s="139">
        <f>(L257/L265)</f>
        <v>1.7421602787456445E-2</v>
      </c>
      <c r="M258" s="142"/>
      <c r="N258" s="142"/>
      <c r="O258" s="142"/>
      <c r="P258" s="142"/>
      <c r="Q258" s="138">
        <f t="shared" ref="Q258" si="241">(Q257/Q265)</f>
        <v>0</v>
      </c>
      <c r="R258" s="138">
        <f>(R257/R265)</f>
        <v>1.5151515151515152E-2</v>
      </c>
      <c r="S258" s="138">
        <f>(S257/S265)</f>
        <v>4.4776119402985072E-2</v>
      </c>
      <c r="T258" s="138">
        <f>(T257/T265)</f>
        <v>0</v>
      </c>
      <c r="U258" s="136">
        <f>(U257/U265)</f>
        <v>4.2857142857142858E-2</v>
      </c>
      <c r="V258" s="139">
        <f>(V257/V265)</f>
        <v>2.0527859237536656E-2</v>
      </c>
      <c r="W258" s="142"/>
      <c r="X258" s="142"/>
      <c r="Y258" s="142"/>
      <c r="Z258" s="142"/>
      <c r="AA258" s="140">
        <f>(AA257/AA265)</f>
        <v>1.9108280254777069E-2</v>
      </c>
      <c r="AB258" s="126"/>
      <c r="AC258" s="126"/>
      <c r="AD258" s="126"/>
      <c r="AE258" s="126"/>
    </row>
    <row r="259" spans="2:31" ht="24" x14ac:dyDescent="0.2">
      <c r="B259" s="26" t="s">
        <v>94</v>
      </c>
      <c r="C259" s="38" t="s">
        <v>307</v>
      </c>
      <c r="D259" s="38">
        <v>4</v>
      </c>
      <c r="E259" s="38">
        <v>3</v>
      </c>
      <c r="F259" s="38">
        <v>7</v>
      </c>
      <c r="G259" s="39">
        <v>6</v>
      </c>
      <c r="H259" s="39">
        <v>10</v>
      </c>
      <c r="I259" s="39">
        <v>6</v>
      </c>
      <c r="J259" s="39">
        <v>5</v>
      </c>
      <c r="K259" s="39">
        <v>9</v>
      </c>
      <c r="L259" s="40">
        <f>SUM(G259:K259)</f>
        <v>36</v>
      </c>
      <c r="M259" s="141">
        <f>AVERAGE(G259:K259)</f>
        <v>7.2</v>
      </c>
      <c r="N259" s="40">
        <f t="shared" si="233"/>
        <v>5</v>
      </c>
      <c r="O259" s="141">
        <f>_xlfn.STDEV.P(G259:K259)</f>
        <v>1.9390719429665315</v>
      </c>
      <c r="P259" s="141">
        <f>(U259-M259)</f>
        <v>-0.20000000000000018</v>
      </c>
      <c r="Q259" s="39">
        <v>18</v>
      </c>
      <c r="R259" s="39">
        <v>7</v>
      </c>
      <c r="S259" s="39">
        <v>9</v>
      </c>
      <c r="T259" s="39">
        <v>10</v>
      </c>
      <c r="U259" s="41">
        <v>7</v>
      </c>
      <c r="V259" s="40">
        <f>SUM(Q259:U259)</f>
        <v>51</v>
      </c>
      <c r="W259" s="141">
        <f>AVERAGE(Q259:U259)</f>
        <v>10.199999999999999</v>
      </c>
      <c r="X259" s="40">
        <f t="shared" si="234"/>
        <v>11</v>
      </c>
      <c r="Y259" s="141">
        <f>_xlfn.STDEV.P(Q259:U259)</f>
        <v>4.0693979898751609</v>
      </c>
      <c r="Z259" s="141">
        <f>(U259-W259)</f>
        <v>-3.1999999999999993</v>
      </c>
      <c r="AA259" s="42">
        <f>SUM(Q259:U259,G259:K259)</f>
        <v>87</v>
      </c>
      <c r="AB259" s="144">
        <f>AVERAGE(Q259:U259,G259:K259)</f>
        <v>8.6999999999999993</v>
      </c>
      <c r="AC259" s="42">
        <f t="shared" si="235"/>
        <v>13</v>
      </c>
      <c r="AD259" s="144">
        <f>_xlfn.STDEV.P(Q259:U259,G259:K259)</f>
        <v>3.5227829907617076</v>
      </c>
      <c r="AE259" s="144">
        <f>(U259-AB259)</f>
        <v>-1.6999999999999993</v>
      </c>
    </row>
    <row r="260" spans="2:31" ht="12.75" thickBot="1" x14ac:dyDescent="0.25">
      <c r="B260" s="58" t="s">
        <v>28</v>
      </c>
      <c r="C260" s="43" t="s">
        <v>307</v>
      </c>
      <c r="D260" s="247">
        <f>(D259/D265)</f>
        <v>8.1632653061224483E-2</v>
      </c>
      <c r="E260" s="247">
        <f t="shared" ref="E260:H260" si="242">(E259/E265)</f>
        <v>5.3571428571428568E-2</v>
      </c>
      <c r="F260" s="247">
        <f t="shared" si="242"/>
        <v>0.10144927536231885</v>
      </c>
      <c r="G260" s="138">
        <f t="shared" si="242"/>
        <v>0.10169491525423729</v>
      </c>
      <c r="H260" s="138">
        <f t="shared" si="242"/>
        <v>0.12987012987012986</v>
      </c>
      <c r="I260" s="138">
        <f>(I259/I265)</f>
        <v>0.12244897959183673</v>
      </c>
      <c r="J260" s="138">
        <f t="shared" ref="J260:K260" si="243">(J259/J265)</f>
        <v>0.10204081632653061</v>
      </c>
      <c r="K260" s="138">
        <f t="shared" si="243"/>
        <v>0.16981132075471697</v>
      </c>
      <c r="L260" s="139">
        <f>(L259/L265)</f>
        <v>0.12543554006968641</v>
      </c>
      <c r="M260" s="142"/>
      <c r="N260" s="142"/>
      <c r="O260" s="142"/>
      <c r="P260" s="142"/>
      <c r="Q260" s="138">
        <f t="shared" ref="Q260" si="244">(Q259/Q265)</f>
        <v>0.25352112676056338</v>
      </c>
      <c r="R260" s="138">
        <f>(R259/R265)</f>
        <v>0.10606060606060606</v>
      </c>
      <c r="S260" s="138">
        <f>(S259/S265)</f>
        <v>0.13432835820895522</v>
      </c>
      <c r="T260" s="138">
        <f>(T259/T265)</f>
        <v>0.14925373134328357</v>
      </c>
      <c r="U260" s="136">
        <f>(U259/U265)</f>
        <v>0.1</v>
      </c>
      <c r="V260" s="139">
        <f>(V259/V265)</f>
        <v>0.14956011730205279</v>
      </c>
      <c r="W260" s="142"/>
      <c r="X260" s="142"/>
      <c r="Y260" s="142"/>
      <c r="Z260" s="142"/>
      <c r="AA260" s="140">
        <f>(AA259/AA265)</f>
        <v>0.13853503184713375</v>
      </c>
      <c r="AB260" s="126"/>
      <c r="AC260" s="126"/>
      <c r="AD260" s="126"/>
      <c r="AE260" s="126"/>
    </row>
    <row r="261" spans="2:31" ht="24" x14ac:dyDescent="0.2">
      <c r="B261" s="26" t="s">
        <v>95</v>
      </c>
      <c r="C261" s="38" t="s">
        <v>307</v>
      </c>
      <c r="D261" s="38">
        <v>0</v>
      </c>
      <c r="E261" s="38">
        <v>0</v>
      </c>
      <c r="F261" s="38">
        <v>0</v>
      </c>
      <c r="G261" s="39">
        <v>0</v>
      </c>
      <c r="H261" s="39">
        <v>1</v>
      </c>
      <c r="I261" s="39">
        <v>0</v>
      </c>
      <c r="J261" s="39">
        <v>0</v>
      </c>
      <c r="K261" s="39">
        <v>0</v>
      </c>
      <c r="L261" s="40">
        <f>SUM(G261:K261)</f>
        <v>1</v>
      </c>
      <c r="M261" s="141">
        <f>AVERAGE(G261:K261)</f>
        <v>0.2</v>
      </c>
      <c r="N261" s="40">
        <f t="shared" si="233"/>
        <v>1</v>
      </c>
      <c r="O261" s="141">
        <f>_xlfn.STDEV.P(G261:K261)</f>
        <v>0.4</v>
      </c>
      <c r="P261" s="141">
        <f>(U261-M261)</f>
        <v>-0.2</v>
      </c>
      <c r="Q261" s="39">
        <v>0</v>
      </c>
      <c r="R261" s="39">
        <v>1</v>
      </c>
      <c r="S261" s="39">
        <v>0</v>
      </c>
      <c r="T261" s="39">
        <v>0</v>
      </c>
      <c r="U261" s="41">
        <v>0</v>
      </c>
      <c r="V261" s="40">
        <f>SUM(Q261:U261)</f>
        <v>1</v>
      </c>
      <c r="W261" s="141">
        <f>AVERAGE(Q261:U261)</f>
        <v>0.2</v>
      </c>
      <c r="X261" s="40">
        <f t="shared" si="234"/>
        <v>1</v>
      </c>
      <c r="Y261" s="141">
        <f>_xlfn.STDEV.P(Q261:U261)</f>
        <v>0.4</v>
      </c>
      <c r="Z261" s="141">
        <f>(U261-W261)</f>
        <v>-0.2</v>
      </c>
      <c r="AA261" s="42">
        <f>SUM(Q261:U261,G261:K261)</f>
        <v>2</v>
      </c>
      <c r="AB261" s="144">
        <f>AVERAGE(Q261:U261,G261:K261)</f>
        <v>0.2</v>
      </c>
      <c r="AC261" s="42">
        <f t="shared" si="235"/>
        <v>1</v>
      </c>
      <c r="AD261" s="144">
        <f>_xlfn.STDEV.P(Q261:U261,G261:K261)</f>
        <v>0.4</v>
      </c>
      <c r="AE261" s="144">
        <f>(U261-AB261)</f>
        <v>-0.2</v>
      </c>
    </row>
    <row r="262" spans="2:31" ht="12.75" thickBot="1" x14ac:dyDescent="0.25">
      <c r="B262" s="58" t="s">
        <v>28</v>
      </c>
      <c r="C262" s="43" t="s">
        <v>307</v>
      </c>
      <c r="D262" s="247">
        <f>(D261/D265)</f>
        <v>0</v>
      </c>
      <c r="E262" s="247">
        <f t="shared" ref="E262:H262" si="245">(E261/E265)</f>
        <v>0</v>
      </c>
      <c r="F262" s="247">
        <f t="shared" si="245"/>
        <v>0</v>
      </c>
      <c r="G262" s="138">
        <f t="shared" si="245"/>
        <v>0</v>
      </c>
      <c r="H262" s="138">
        <f t="shared" si="245"/>
        <v>1.2987012987012988E-2</v>
      </c>
      <c r="I262" s="138">
        <f>(I261/I265)</f>
        <v>0</v>
      </c>
      <c r="J262" s="138">
        <f t="shared" ref="J262:K262" si="246">(J261/J265)</f>
        <v>0</v>
      </c>
      <c r="K262" s="138">
        <f t="shared" si="246"/>
        <v>0</v>
      </c>
      <c r="L262" s="139">
        <f>(L261/L265)</f>
        <v>3.4843205574912892E-3</v>
      </c>
      <c r="M262" s="142"/>
      <c r="N262" s="142"/>
      <c r="O262" s="142"/>
      <c r="P262" s="142"/>
      <c r="Q262" s="138">
        <f t="shared" ref="Q262" si="247">(Q261/Q265)</f>
        <v>0</v>
      </c>
      <c r="R262" s="138">
        <f>(R261/R265)</f>
        <v>1.5151515151515152E-2</v>
      </c>
      <c r="S262" s="138">
        <f>(S261/S265)</f>
        <v>0</v>
      </c>
      <c r="T262" s="138">
        <f>(T261/T265)</f>
        <v>0</v>
      </c>
      <c r="U262" s="136">
        <f>(U261/U265)</f>
        <v>0</v>
      </c>
      <c r="V262" s="139">
        <f>(V261/V265)</f>
        <v>2.9325513196480938E-3</v>
      </c>
      <c r="W262" s="142"/>
      <c r="X262" s="142"/>
      <c r="Y262" s="142"/>
      <c r="Z262" s="142"/>
      <c r="AA262" s="140">
        <f>(AA261/AA265)</f>
        <v>3.1847133757961785E-3</v>
      </c>
      <c r="AB262" s="126"/>
      <c r="AC262" s="126"/>
      <c r="AD262" s="126"/>
      <c r="AE262" s="126"/>
    </row>
    <row r="263" spans="2:31" x14ac:dyDescent="0.2">
      <c r="B263" s="25" t="s">
        <v>78</v>
      </c>
      <c r="C263" s="38" t="s">
        <v>307</v>
      </c>
      <c r="D263" s="248">
        <v>1</v>
      </c>
      <c r="E263" s="248">
        <v>0</v>
      </c>
      <c r="F263" s="248">
        <v>1</v>
      </c>
      <c r="G263" s="52">
        <v>1</v>
      </c>
      <c r="H263" s="52">
        <v>0</v>
      </c>
      <c r="I263" s="52">
        <v>0</v>
      </c>
      <c r="J263" s="52">
        <v>1</v>
      </c>
      <c r="K263" s="52">
        <v>0</v>
      </c>
      <c r="L263" s="53">
        <f>SUM(G263:K263)</f>
        <v>2</v>
      </c>
      <c r="M263" s="143">
        <f>AVERAGE(G263:K263)</f>
        <v>0.4</v>
      </c>
      <c r="N263" s="40">
        <f t="shared" si="233"/>
        <v>1</v>
      </c>
      <c r="O263" s="143">
        <f>_xlfn.STDEV.P(G263:K263)</f>
        <v>0.4898979485566356</v>
      </c>
      <c r="P263" s="143">
        <f>(U263-M263)</f>
        <v>0.6</v>
      </c>
      <c r="Q263" s="52">
        <v>1</v>
      </c>
      <c r="R263" s="52">
        <v>1</v>
      </c>
      <c r="S263" s="52">
        <v>1</v>
      </c>
      <c r="T263" s="52">
        <v>0</v>
      </c>
      <c r="U263" s="54">
        <v>1</v>
      </c>
      <c r="V263" s="53">
        <f>SUM(Q263:U263)</f>
        <v>4</v>
      </c>
      <c r="W263" s="143">
        <f>AVERAGE(Q263:U263)</f>
        <v>0.8</v>
      </c>
      <c r="X263" s="40">
        <f t="shared" si="234"/>
        <v>1</v>
      </c>
      <c r="Y263" s="143">
        <f>_xlfn.STDEV.P(Q263:U263)</f>
        <v>0.4</v>
      </c>
      <c r="Z263" s="143">
        <f>(U263-W263)</f>
        <v>0.19999999999999996</v>
      </c>
      <c r="AA263" s="55">
        <f>SUM(Q263:U263,G263:K263)</f>
        <v>6</v>
      </c>
      <c r="AB263" s="145">
        <f>AVERAGE(Q263:U263,G263:K263)</f>
        <v>0.6</v>
      </c>
      <c r="AC263" s="42">
        <f t="shared" si="235"/>
        <v>1</v>
      </c>
      <c r="AD263" s="145">
        <f>_xlfn.STDEV.P(Q263:U263,G263:K263)</f>
        <v>0.4898979485566356</v>
      </c>
      <c r="AE263" s="145">
        <f>(U263-AB263)</f>
        <v>0.4</v>
      </c>
    </row>
    <row r="264" spans="2:31" ht="12.75" thickBot="1" x14ac:dyDescent="0.25">
      <c r="B264" s="58" t="s">
        <v>28</v>
      </c>
      <c r="C264" s="43" t="s">
        <v>307</v>
      </c>
      <c r="D264" s="247">
        <f>(D263/D265)</f>
        <v>2.0408163265306121E-2</v>
      </c>
      <c r="E264" s="247">
        <f t="shared" ref="E264:H264" si="248">(E263/E265)</f>
        <v>0</v>
      </c>
      <c r="F264" s="247">
        <f t="shared" si="248"/>
        <v>1.4492753623188406E-2</v>
      </c>
      <c r="G264" s="138">
        <f t="shared" si="248"/>
        <v>1.6949152542372881E-2</v>
      </c>
      <c r="H264" s="138">
        <f t="shared" si="248"/>
        <v>0</v>
      </c>
      <c r="I264" s="138">
        <f>(I263/I265)</f>
        <v>0</v>
      </c>
      <c r="J264" s="138">
        <f t="shared" ref="J264:K264" si="249">(J263/J265)</f>
        <v>2.0408163265306121E-2</v>
      </c>
      <c r="K264" s="138">
        <f t="shared" si="249"/>
        <v>0</v>
      </c>
      <c r="L264" s="139">
        <f>(L263/L265)</f>
        <v>6.9686411149825784E-3</v>
      </c>
      <c r="M264" s="142"/>
      <c r="N264" s="137"/>
      <c r="O264" s="142"/>
      <c r="P264" s="142"/>
      <c r="Q264" s="138">
        <f t="shared" ref="Q264" si="250">(Q263/Q265)</f>
        <v>1.4084507042253521E-2</v>
      </c>
      <c r="R264" s="138">
        <f>(R263/R265)</f>
        <v>1.5151515151515152E-2</v>
      </c>
      <c r="S264" s="138">
        <f>(S263/S265)</f>
        <v>1.4925373134328358E-2</v>
      </c>
      <c r="T264" s="138">
        <f>(T263/T265)</f>
        <v>0</v>
      </c>
      <c r="U264" s="136">
        <f>(U263/U265)</f>
        <v>1.4285714285714285E-2</v>
      </c>
      <c r="V264" s="139">
        <f>(V263/V265)</f>
        <v>1.1730205278592375E-2</v>
      </c>
      <c r="W264" s="142"/>
      <c r="X264" s="137"/>
      <c r="Y264" s="142"/>
      <c r="Z264" s="142"/>
      <c r="AA264" s="140">
        <f>(AA263/AA265)</f>
        <v>9.5541401273885346E-3</v>
      </c>
      <c r="AB264" s="126"/>
      <c r="AC264" s="115"/>
      <c r="AD264" s="126"/>
      <c r="AE264" s="126"/>
    </row>
    <row r="265" spans="2:31" x14ac:dyDescent="0.2">
      <c r="B265" s="36" t="s">
        <v>19</v>
      </c>
      <c r="C265" s="116" t="s">
        <v>307</v>
      </c>
      <c r="D265" s="116">
        <v>49</v>
      </c>
      <c r="E265" s="116">
        <v>56</v>
      </c>
      <c r="F265" s="116">
        <v>69</v>
      </c>
      <c r="G265" s="117">
        <v>59</v>
      </c>
      <c r="H265" s="117">
        <v>77</v>
      </c>
      <c r="I265" s="117">
        <v>49</v>
      </c>
      <c r="J265" s="117">
        <v>49</v>
      </c>
      <c r="K265" s="117">
        <v>53</v>
      </c>
      <c r="L265" s="118">
        <f>SUM(G265:K265)</f>
        <v>287</v>
      </c>
      <c r="M265" s="119">
        <f>AVERAGE(G265:K265)</f>
        <v>57.4</v>
      </c>
      <c r="N265" s="118">
        <f>MAX(G265:K265)-MIN(G265:K265)</f>
        <v>28</v>
      </c>
      <c r="O265" s="119">
        <f>_xlfn.STDEV.P(G265:K265)</f>
        <v>10.461357464497617</v>
      </c>
      <c r="P265" s="119">
        <f>(U265-M265)</f>
        <v>12.600000000000001</v>
      </c>
      <c r="Q265" s="117">
        <v>71</v>
      </c>
      <c r="R265" s="117">
        <v>66</v>
      </c>
      <c r="S265" s="117">
        <v>67</v>
      </c>
      <c r="T265" s="117">
        <v>67</v>
      </c>
      <c r="U265" s="120">
        <v>70</v>
      </c>
      <c r="V265" s="118">
        <f>SUM(Q265:U265)</f>
        <v>341</v>
      </c>
      <c r="W265" s="118">
        <f>AVERAGE(Q265:U265)</f>
        <v>68.2</v>
      </c>
      <c r="X265" s="118">
        <f>MAX(Q265:U265)-MIN(Q265:U265)</f>
        <v>5</v>
      </c>
      <c r="Y265" s="119">
        <f>_xlfn.STDEV.P(Q265:U265)</f>
        <v>1.9390719429665315</v>
      </c>
      <c r="Z265" s="119">
        <f>(U265-W265)</f>
        <v>1.7999999999999972</v>
      </c>
      <c r="AA265" s="121">
        <f>SUM(G265:K265,Q265:U265)</f>
        <v>628</v>
      </c>
      <c r="AB265" s="121">
        <f>AVERAGE(G265:K265,Q265:U265)</f>
        <v>62.8</v>
      </c>
      <c r="AC265" s="121">
        <f>MAX(G265:K265,Q265:U265)-MIN(G265:K265,Q265:U265)</f>
        <v>28</v>
      </c>
      <c r="AD265" s="122">
        <f>_xlfn.STDEV.P(G265:K265,Q265:U265)</f>
        <v>9.2606695222321811</v>
      </c>
      <c r="AE265" s="122">
        <f>(U265-AB265)</f>
        <v>7.2000000000000028</v>
      </c>
    </row>
  </sheetData>
  <mergeCells count="23">
    <mergeCell ref="B1:AE1"/>
    <mergeCell ref="C63:AE63"/>
    <mergeCell ref="C223:AE223"/>
    <mergeCell ref="C229:AE229"/>
    <mergeCell ref="C3:AE3"/>
    <mergeCell ref="C7:AE7"/>
    <mergeCell ref="C19:AE19"/>
    <mergeCell ref="C35:AE35"/>
    <mergeCell ref="C49:AE49"/>
    <mergeCell ref="C251:AE251"/>
    <mergeCell ref="C79:AE79"/>
    <mergeCell ref="C89:AE89"/>
    <mergeCell ref="C141:AE141"/>
    <mergeCell ref="C153:AE153"/>
    <mergeCell ref="C159:AE159"/>
    <mergeCell ref="C165:AE165"/>
    <mergeCell ref="C171:AE171"/>
    <mergeCell ref="C207:AE207"/>
    <mergeCell ref="C213:AE213"/>
    <mergeCell ref="C235:AE235"/>
    <mergeCell ref="C241:AE241"/>
    <mergeCell ref="C183:AE183"/>
    <mergeCell ref="C195:AE195"/>
  </mergeCells>
  <pageMargins left="0.7" right="0.7" top="0.75" bottom="0.75" header="0.3" footer="0.3"/>
  <pageSetup paperSize="17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125"/>
  <sheetViews>
    <sheetView topLeftCell="B100" zoomScale="110" zoomScaleNormal="110" workbookViewId="0">
      <selection activeCell="V85" sqref="V85"/>
    </sheetView>
  </sheetViews>
  <sheetFormatPr defaultColWidth="8.85546875" defaultRowHeight="15" x14ac:dyDescent="0.25"/>
  <cols>
    <col min="1" max="1" width="1.7109375" customWidth="1"/>
    <col min="2" max="2" width="12.7109375" customWidth="1"/>
    <col min="3" max="25" width="7.7109375" customWidth="1"/>
    <col min="26" max="26" width="7.42578125" customWidth="1"/>
    <col min="27" max="31" width="7.7109375" customWidth="1"/>
  </cols>
  <sheetData>
    <row r="1" spans="2:31" x14ac:dyDescent="0.25">
      <c r="B1" s="287" t="s">
        <v>366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3" spans="2:31" x14ac:dyDescent="0.25">
      <c r="B3" s="271"/>
      <c r="C3" s="283" t="s">
        <v>96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</row>
    <row r="4" spans="2:31" ht="24.75" thickBot="1" x14ac:dyDescent="0.3">
      <c r="B4" s="18"/>
      <c r="C4" s="19">
        <v>2009</v>
      </c>
      <c r="D4" s="19">
        <v>2010</v>
      </c>
      <c r="E4" s="19">
        <v>2011</v>
      </c>
      <c r="F4" s="19">
        <v>2012</v>
      </c>
      <c r="G4" s="20">
        <v>2013</v>
      </c>
      <c r="H4" s="20">
        <v>2014</v>
      </c>
      <c r="I4" s="20">
        <v>2015</v>
      </c>
      <c r="J4" s="20">
        <v>2016</v>
      </c>
      <c r="K4" s="20">
        <v>2017</v>
      </c>
      <c r="L4" s="21" t="s">
        <v>0</v>
      </c>
      <c r="M4" s="21" t="s">
        <v>1</v>
      </c>
      <c r="N4" s="21" t="s">
        <v>2</v>
      </c>
      <c r="O4" s="21" t="s">
        <v>3</v>
      </c>
      <c r="P4" s="21" t="s">
        <v>435</v>
      </c>
      <c r="Q4" s="20">
        <v>2018</v>
      </c>
      <c r="R4" s="20">
        <v>2019</v>
      </c>
      <c r="S4" s="20">
        <v>2020</v>
      </c>
      <c r="T4" s="20">
        <v>2021</v>
      </c>
      <c r="U4" s="22">
        <v>2022</v>
      </c>
      <c r="V4" s="21" t="s">
        <v>0</v>
      </c>
      <c r="W4" s="21" t="s">
        <v>1</v>
      </c>
      <c r="X4" s="21" t="s">
        <v>2</v>
      </c>
      <c r="Y4" s="21" t="s">
        <v>3</v>
      </c>
      <c r="Z4" s="21" t="s">
        <v>435</v>
      </c>
      <c r="AA4" s="23" t="s">
        <v>5</v>
      </c>
      <c r="AB4" s="23" t="s">
        <v>6</v>
      </c>
      <c r="AC4" s="23" t="s">
        <v>7</v>
      </c>
      <c r="AD4" s="23" t="s">
        <v>8</v>
      </c>
      <c r="AE4" s="23" t="s">
        <v>435</v>
      </c>
    </row>
    <row r="5" spans="2:31" x14ac:dyDescent="0.25">
      <c r="B5" s="12" t="s">
        <v>23</v>
      </c>
      <c r="C5" s="13" t="s">
        <v>307</v>
      </c>
      <c r="D5" s="13">
        <v>0</v>
      </c>
      <c r="E5" s="13">
        <v>2</v>
      </c>
      <c r="F5" s="13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5">
        <f>SUM(G5:K5)</f>
        <v>0</v>
      </c>
      <c r="M5" s="69">
        <f>AVERAGE(G5:K5)</f>
        <v>0</v>
      </c>
      <c r="N5" s="15">
        <f>MAX(G5:K5)-MIN(G5:K5)</f>
        <v>0</v>
      </c>
      <c r="O5" s="69">
        <f>_xlfn.STDEV.P(G5:K5)</f>
        <v>0</v>
      </c>
      <c r="P5" s="69">
        <f>(U5-M5)</f>
        <v>0</v>
      </c>
      <c r="Q5" s="14">
        <v>2</v>
      </c>
      <c r="R5" s="14">
        <v>0</v>
      </c>
      <c r="S5" s="14">
        <v>2</v>
      </c>
      <c r="T5" s="14">
        <v>0</v>
      </c>
      <c r="U5" s="16">
        <v>0</v>
      </c>
      <c r="V5" s="15">
        <f>SUM(Q5:U5)</f>
        <v>4</v>
      </c>
      <c r="W5" s="69">
        <f>AVERAGE(Q5:U5)</f>
        <v>0.8</v>
      </c>
      <c r="X5" s="15">
        <f>MAX(Q5:U5)-MIN(Q5:U5)</f>
        <v>2</v>
      </c>
      <c r="Y5" s="69">
        <f>_xlfn.STDEV.P(Q5:U5)</f>
        <v>0.9797958971132712</v>
      </c>
      <c r="Z5" s="69">
        <f>(U5-W5)</f>
        <v>-0.8</v>
      </c>
      <c r="AA5" s="17">
        <f>SUM(Q5:U5,G5:K5)</f>
        <v>4</v>
      </c>
      <c r="AB5" s="73">
        <f>AVERAGE(Q5:U5,G5:K5)</f>
        <v>0.4</v>
      </c>
      <c r="AC5" s="17">
        <f>MAX(G5:K5,Q5:U5)-MIN(G5:K5,Q5:U5)</f>
        <v>2</v>
      </c>
      <c r="AD5" s="73">
        <f>_xlfn.STDEV.P(Q5:U5,G5:K5)</f>
        <v>0.8</v>
      </c>
      <c r="AE5" s="73">
        <f>(U5-AB5)</f>
        <v>-0.4</v>
      </c>
    </row>
    <row r="6" spans="2:31" ht="15.75" thickBot="1" x14ac:dyDescent="0.3">
      <c r="B6" s="57" t="s">
        <v>28</v>
      </c>
      <c r="C6" s="35" t="s">
        <v>307</v>
      </c>
      <c r="D6" s="191">
        <f>(D5/D7)</f>
        <v>0</v>
      </c>
      <c r="E6" s="191">
        <f t="shared" ref="E6" si="0">(E5/E7)</f>
        <v>3.5714285714285712E-2</v>
      </c>
      <c r="F6" s="191">
        <f t="shared" ref="F6" si="1">(F5/F7)</f>
        <v>0</v>
      </c>
      <c r="G6" s="76">
        <f t="shared" ref="G6" si="2">(G5/G7)</f>
        <v>0</v>
      </c>
      <c r="H6" s="76">
        <f t="shared" ref="H6" si="3">(H5/H7)</f>
        <v>0</v>
      </c>
      <c r="I6" s="76">
        <f>(I5/I7)</f>
        <v>0</v>
      </c>
      <c r="J6" s="76">
        <f t="shared" ref="J6:K6" si="4">(J5/J7)</f>
        <v>0</v>
      </c>
      <c r="K6" s="76">
        <f t="shared" si="4"/>
        <v>0</v>
      </c>
      <c r="L6" s="97">
        <f>(L5/L7)</f>
        <v>0</v>
      </c>
      <c r="M6" s="106"/>
      <c r="N6" s="106"/>
      <c r="O6" s="106"/>
      <c r="P6" s="106"/>
      <c r="Q6" s="76">
        <f t="shared" ref="Q6" si="5">(Q5/Q7)</f>
        <v>2.8169014084507043E-2</v>
      </c>
      <c r="R6" s="76">
        <f>(R5/R7)</f>
        <v>0</v>
      </c>
      <c r="S6" s="76">
        <f>(S5/S7)</f>
        <v>2.9850746268656716E-2</v>
      </c>
      <c r="T6" s="76">
        <f>(T5/T7)</f>
        <v>0</v>
      </c>
      <c r="U6" s="96">
        <f>(U5/U7)</f>
        <v>0</v>
      </c>
      <c r="V6" s="97">
        <f>(V5/V7)</f>
        <v>1.1730205278592375E-2</v>
      </c>
      <c r="W6" s="106"/>
      <c r="X6" s="106"/>
      <c r="Y6" s="106"/>
      <c r="Z6" s="106"/>
      <c r="AA6" s="104">
        <f>(AA5/AA7)</f>
        <v>6.369426751592357E-3</v>
      </c>
      <c r="AB6" s="115"/>
      <c r="AC6" s="115"/>
      <c r="AD6" s="115"/>
      <c r="AE6" s="115"/>
    </row>
    <row r="7" spans="2:31" x14ac:dyDescent="0.25">
      <c r="B7" s="36" t="s">
        <v>19</v>
      </c>
      <c r="C7" s="30" t="s">
        <v>307</v>
      </c>
      <c r="D7" s="116">
        <v>49</v>
      </c>
      <c r="E7" s="116">
        <v>56</v>
      </c>
      <c r="F7" s="116">
        <v>69</v>
      </c>
      <c r="G7" s="117">
        <v>59</v>
      </c>
      <c r="H7" s="117">
        <v>77</v>
      </c>
      <c r="I7" s="117">
        <v>49</v>
      </c>
      <c r="J7" s="117">
        <v>49</v>
      </c>
      <c r="K7" s="117">
        <v>53</v>
      </c>
      <c r="L7" s="118">
        <f>SUM(G7:K7)</f>
        <v>287</v>
      </c>
      <c r="M7" s="119">
        <f>AVERAGE(G7:K7)</f>
        <v>57.4</v>
      </c>
      <c r="N7" s="118">
        <f>MAX(G7:K7)-MIN(G7:K7)</f>
        <v>28</v>
      </c>
      <c r="O7" s="119">
        <f>_xlfn.STDEV.P(G7:K7)</f>
        <v>10.461357464497617</v>
      </c>
      <c r="P7" s="119">
        <f>(U7-M7)</f>
        <v>12.600000000000001</v>
      </c>
      <c r="Q7" s="117">
        <v>71</v>
      </c>
      <c r="R7" s="117">
        <v>66</v>
      </c>
      <c r="S7" s="117">
        <v>67</v>
      </c>
      <c r="T7" s="117">
        <v>67</v>
      </c>
      <c r="U7" s="120">
        <v>70</v>
      </c>
      <c r="V7" s="118">
        <f>SUM(Q7:U7)</f>
        <v>341</v>
      </c>
      <c r="W7" s="118">
        <f>AVERAGE(Q7:U7)</f>
        <v>68.2</v>
      </c>
      <c r="X7" s="118">
        <f>MAX(Q7:U7)-MIN(Q7:U7)</f>
        <v>5</v>
      </c>
      <c r="Y7" s="119">
        <f>_xlfn.STDEV.P(Q7:U7)</f>
        <v>1.9390719429665315</v>
      </c>
      <c r="Z7" s="119">
        <f>(U7-W7)</f>
        <v>1.7999999999999972</v>
      </c>
      <c r="AA7" s="121">
        <f>SUM(G7:K7,Q7:U7)</f>
        <v>628</v>
      </c>
      <c r="AB7" s="121">
        <f>AVERAGE(G7:K7,Q7:U7)</f>
        <v>62.8</v>
      </c>
      <c r="AC7" s="121">
        <f>MAX(G7:K7,Q7:U7)-MIN(G7:K7,Q7:U7)</f>
        <v>28</v>
      </c>
      <c r="AD7" s="122">
        <f>_xlfn.STDEV.P(G7:K7,Q7:U7)</f>
        <v>9.2606695222321811</v>
      </c>
      <c r="AE7" s="122">
        <f>(U7-AB7)</f>
        <v>7.2000000000000028</v>
      </c>
    </row>
    <row r="9" spans="2:31" x14ac:dyDescent="0.25">
      <c r="B9" s="271"/>
      <c r="C9" s="283" t="s">
        <v>97</v>
      </c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</row>
    <row r="10" spans="2:31" ht="24.75" thickBot="1" x14ac:dyDescent="0.3">
      <c r="B10" s="18"/>
      <c r="C10" s="19">
        <v>2009</v>
      </c>
      <c r="D10" s="19">
        <v>2010</v>
      </c>
      <c r="E10" s="19">
        <v>2011</v>
      </c>
      <c r="F10" s="19">
        <v>2012</v>
      </c>
      <c r="G10" s="20">
        <v>2013</v>
      </c>
      <c r="H10" s="20">
        <v>2014</v>
      </c>
      <c r="I10" s="20">
        <v>2015</v>
      </c>
      <c r="J10" s="20">
        <v>2016</v>
      </c>
      <c r="K10" s="20">
        <v>2017</v>
      </c>
      <c r="L10" s="21" t="s">
        <v>0</v>
      </c>
      <c r="M10" s="21" t="s">
        <v>1</v>
      </c>
      <c r="N10" s="21" t="s">
        <v>2</v>
      </c>
      <c r="O10" s="21" t="s">
        <v>3</v>
      </c>
      <c r="P10" s="21" t="s">
        <v>435</v>
      </c>
      <c r="Q10" s="20">
        <v>2018</v>
      </c>
      <c r="R10" s="20">
        <v>2019</v>
      </c>
      <c r="S10" s="20">
        <v>2020</v>
      </c>
      <c r="T10" s="20">
        <v>2021</v>
      </c>
      <c r="U10" s="22">
        <v>2022</v>
      </c>
      <c r="V10" s="21" t="s">
        <v>0</v>
      </c>
      <c r="W10" s="21" t="s">
        <v>1</v>
      </c>
      <c r="X10" s="21" t="s">
        <v>2</v>
      </c>
      <c r="Y10" s="21" t="s">
        <v>3</v>
      </c>
      <c r="Z10" s="21" t="s">
        <v>435</v>
      </c>
      <c r="AA10" s="23" t="s">
        <v>5</v>
      </c>
      <c r="AB10" s="23" t="s">
        <v>6</v>
      </c>
      <c r="AC10" s="23" t="s">
        <v>7</v>
      </c>
      <c r="AD10" s="23" t="s">
        <v>8</v>
      </c>
      <c r="AE10" s="23" t="s">
        <v>435</v>
      </c>
    </row>
    <row r="11" spans="2:31" x14ac:dyDescent="0.25">
      <c r="B11" s="12" t="s">
        <v>23</v>
      </c>
      <c r="C11" s="13" t="s">
        <v>307</v>
      </c>
      <c r="D11" s="13">
        <v>1</v>
      </c>
      <c r="E11" s="13">
        <v>1</v>
      </c>
      <c r="F11" s="13">
        <v>2</v>
      </c>
      <c r="G11" s="14">
        <v>0</v>
      </c>
      <c r="H11" s="14">
        <v>0</v>
      </c>
      <c r="I11" s="14">
        <v>2</v>
      </c>
      <c r="J11" s="14">
        <v>0</v>
      </c>
      <c r="K11" s="14">
        <v>1</v>
      </c>
      <c r="L11" s="15">
        <f>SUM(G11:K11)</f>
        <v>3</v>
      </c>
      <c r="M11" s="69">
        <f>AVERAGE(G11:K11)</f>
        <v>0.6</v>
      </c>
      <c r="N11" s="15">
        <f>MAX(G11:K11)-MIN(G11:K11)</f>
        <v>2</v>
      </c>
      <c r="O11" s="69">
        <f>_xlfn.STDEV.P(G11:K11)</f>
        <v>0.8</v>
      </c>
      <c r="P11" s="69">
        <f>(U11-M11)</f>
        <v>1.4</v>
      </c>
      <c r="Q11" s="14">
        <v>0</v>
      </c>
      <c r="R11" s="14">
        <v>1</v>
      </c>
      <c r="S11" s="14">
        <v>1</v>
      </c>
      <c r="T11" s="14">
        <v>0</v>
      </c>
      <c r="U11" s="16">
        <v>2</v>
      </c>
      <c r="V11" s="15">
        <f>SUM(Q11:U11)</f>
        <v>4</v>
      </c>
      <c r="W11" s="69">
        <f>AVERAGE(Q11:U11)</f>
        <v>0.8</v>
      </c>
      <c r="X11" s="15">
        <f>MAX(Q11:U11)-MIN(Q11:U11)</f>
        <v>2</v>
      </c>
      <c r="Y11" s="69">
        <f>_xlfn.STDEV.P(Q11:U11)</f>
        <v>0.74833147735478833</v>
      </c>
      <c r="Z11" s="69">
        <f>(U11-W11)</f>
        <v>1.2</v>
      </c>
      <c r="AA11" s="17">
        <f>SUM(Q11:U11,G11:K11)</f>
        <v>7</v>
      </c>
      <c r="AB11" s="73">
        <f>AVERAGE(Q11:U11,G11:K11)</f>
        <v>0.7</v>
      </c>
      <c r="AC11" s="17">
        <f>MAX(G11:K11,Q11:U11)-MIN(G11:K11,Q11:U11)</f>
        <v>2</v>
      </c>
      <c r="AD11" s="73">
        <f>_xlfn.STDEV.P(Q11:U11,G11:K11)</f>
        <v>0.78102496759066542</v>
      </c>
      <c r="AE11" s="73">
        <f>(U11-AB11)</f>
        <v>1.3</v>
      </c>
    </row>
    <row r="12" spans="2:31" ht="15.75" thickBot="1" x14ac:dyDescent="0.3">
      <c r="B12" s="57" t="s">
        <v>28</v>
      </c>
      <c r="C12" s="35" t="s">
        <v>307</v>
      </c>
      <c r="D12" s="191">
        <f>(D11/D13)</f>
        <v>2.0408163265306121E-2</v>
      </c>
      <c r="E12" s="191">
        <f t="shared" ref="E12" si="6">(E11/E13)</f>
        <v>1.7857142857142856E-2</v>
      </c>
      <c r="F12" s="191">
        <f t="shared" ref="F12" si="7">(F11/F13)</f>
        <v>2.8985507246376812E-2</v>
      </c>
      <c r="G12" s="76">
        <f t="shared" ref="G12" si="8">(G11/G13)</f>
        <v>0</v>
      </c>
      <c r="H12" s="76">
        <f t="shared" ref="H12" si="9">(H11/H13)</f>
        <v>0</v>
      </c>
      <c r="I12" s="76">
        <f>(I11/I13)</f>
        <v>4.0816326530612242E-2</v>
      </c>
      <c r="J12" s="76">
        <f t="shared" ref="J12:K12" si="10">(J11/J13)</f>
        <v>0</v>
      </c>
      <c r="K12" s="76">
        <f t="shared" si="10"/>
        <v>1.8867924528301886E-2</v>
      </c>
      <c r="L12" s="97">
        <f>(L11/L13)</f>
        <v>1.0452961672473868E-2</v>
      </c>
      <c r="M12" s="106"/>
      <c r="N12" s="106"/>
      <c r="O12" s="106"/>
      <c r="P12" s="106"/>
      <c r="Q12" s="76">
        <f t="shared" ref="Q12" si="11">(Q11/Q13)</f>
        <v>0</v>
      </c>
      <c r="R12" s="76">
        <f>(R11/R13)</f>
        <v>1.5151515151515152E-2</v>
      </c>
      <c r="S12" s="76">
        <f>(S11/S13)</f>
        <v>1.4925373134328358E-2</v>
      </c>
      <c r="T12" s="76">
        <f>(T11/T13)</f>
        <v>0</v>
      </c>
      <c r="U12" s="96">
        <f>(U11/U13)</f>
        <v>2.8571428571428571E-2</v>
      </c>
      <c r="V12" s="97">
        <f>(V11/V13)</f>
        <v>1.1730205278592375E-2</v>
      </c>
      <c r="W12" s="106"/>
      <c r="X12" s="106"/>
      <c r="Y12" s="106"/>
      <c r="Z12" s="106"/>
      <c r="AA12" s="104">
        <f>(AA11/AA13)</f>
        <v>1.1146496815286623E-2</v>
      </c>
      <c r="AB12" s="115"/>
      <c r="AC12" s="115"/>
      <c r="AD12" s="115"/>
      <c r="AE12" s="115"/>
    </row>
    <row r="13" spans="2:31" x14ac:dyDescent="0.25">
      <c r="B13" s="36" t="s">
        <v>19</v>
      </c>
      <c r="C13" s="30" t="s">
        <v>307</v>
      </c>
      <c r="D13" s="116">
        <v>49</v>
      </c>
      <c r="E13" s="116">
        <v>56</v>
      </c>
      <c r="F13" s="116">
        <v>69</v>
      </c>
      <c r="G13" s="117">
        <v>59</v>
      </c>
      <c r="H13" s="117">
        <v>77</v>
      </c>
      <c r="I13" s="117">
        <v>49</v>
      </c>
      <c r="J13" s="117">
        <v>49</v>
      </c>
      <c r="K13" s="117">
        <v>53</v>
      </c>
      <c r="L13" s="118">
        <f>SUM(G13:K13)</f>
        <v>287</v>
      </c>
      <c r="M13" s="119">
        <f>AVERAGE(G13:K13)</f>
        <v>57.4</v>
      </c>
      <c r="N13" s="118">
        <f>MAX(G13:K13)-MIN(G13:K13)</f>
        <v>28</v>
      </c>
      <c r="O13" s="119">
        <f>_xlfn.STDEV.P(G13:K13)</f>
        <v>10.461357464497617</v>
      </c>
      <c r="P13" s="119">
        <f>(U13-M13)</f>
        <v>12.600000000000001</v>
      </c>
      <c r="Q13" s="117">
        <v>71</v>
      </c>
      <c r="R13" s="117">
        <v>66</v>
      </c>
      <c r="S13" s="117">
        <v>67</v>
      </c>
      <c r="T13" s="117">
        <v>67</v>
      </c>
      <c r="U13" s="120">
        <v>70</v>
      </c>
      <c r="V13" s="118">
        <f>SUM(Q13:U13)</f>
        <v>341</v>
      </c>
      <c r="W13" s="118">
        <f>AVERAGE(Q13:U13)</f>
        <v>68.2</v>
      </c>
      <c r="X13" s="118">
        <f>MAX(Q13:U13)-MIN(Q13:U13)</f>
        <v>5</v>
      </c>
      <c r="Y13" s="119">
        <f>_xlfn.STDEV.P(Q13:U13)</f>
        <v>1.9390719429665315</v>
      </c>
      <c r="Z13" s="119">
        <f>(U13-W13)</f>
        <v>1.7999999999999972</v>
      </c>
      <c r="AA13" s="121">
        <f>SUM(G13:K13,Q13:U13)</f>
        <v>628</v>
      </c>
      <c r="AB13" s="121">
        <f>AVERAGE(G13:K13,Q13:U13)</f>
        <v>62.8</v>
      </c>
      <c r="AC13" s="121">
        <f>MAX(G13:K13,Q13:U13)-MIN(G13:K13,Q13:U13)</f>
        <v>28</v>
      </c>
      <c r="AD13" s="122">
        <f>_xlfn.STDEV.P(G13:K13,Q13:U13)</f>
        <v>9.2606695222321811</v>
      </c>
      <c r="AE13" s="122">
        <f>(U13-AB13)</f>
        <v>7.2000000000000028</v>
      </c>
    </row>
    <row r="15" spans="2:31" x14ac:dyDescent="0.25">
      <c r="B15" s="271"/>
      <c r="C15" s="283" t="s">
        <v>397</v>
      </c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</row>
    <row r="16" spans="2:31" ht="24.75" thickBot="1" x14ac:dyDescent="0.3">
      <c r="B16" s="18"/>
      <c r="C16" s="19">
        <v>2009</v>
      </c>
      <c r="D16" s="19">
        <v>2010</v>
      </c>
      <c r="E16" s="19">
        <v>2011</v>
      </c>
      <c r="F16" s="19">
        <v>2012</v>
      </c>
      <c r="G16" s="20">
        <v>2013</v>
      </c>
      <c r="H16" s="20">
        <v>2014</v>
      </c>
      <c r="I16" s="20">
        <v>2015</v>
      </c>
      <c r="J16" s="20">
        <v>2016</v>
      </c>
      <c r="K16" s="20">
        <v>2017</v>
      </c>
      <c r="L16" s="21" t="s">
        <v>0</v>
      </c>
      <c r="M16" s="21" t="s">
        <v>1</v>
      </c>
      <c r="N16" s="21" t="s">
        <v>2</v>
      </c>
      <c r="O16" s="21" t="s">
        <v>3</v>
      </c>
      <c r="P16" s="21" t="s">
        <v>435</v>
      </c>
      <c r="Q16" s="20">
        <v>2018</v>
      </c>
      <c r="R16" s="20">
        <v>2019</v>
      </c>
      <c r="S16" s="20">
        <v>2020</v>
      </c>
      <c r="T16" s="20">
        <v>2021</v>
      </c>
      <c r="U16" s="22">
        <v>2022</v>
      </c>
      <c r="V16" s="21" t="s">
        <v>0</v>
      </c>
      <c r="W16" s="21" t="s">
        <v>1</v>
      </c>
      <c r="X16" s="21" t="s">
        <v>2</v>
      </c>
      <c r="Y16" s="21" t="s">
        <v>3</v>
      </c>
      <c r="Z16" s="21" t="s">
        <v>435</v>
      </c>
      <c r="AA16" s="23" t="s">
        <v>5</v>
      </c>
      <c r="AB16" s="23" t="s">
        <v>6</v>
      </c>
      <c r="AC16" s="23" t="s">
        <v>7</v>
      </c>
      <c r="AD16" s="23" t="s">
        <v>8</v>
      </c>
      <c r="AE16" s="23" t="s">
        <v>435</v>
      </c>
    </row>
    <row r="17" spans="2:31" x14ac:dyDescent="0.25">
      <c r="B17" s="12" t="s">
        <v>23</v>
      </c>
      <c r="C17" s="13" t="s">
        <v>307</v>
      </c>
      <c r="D17" s="13">
        <v>1</v>
      </c>
      <c r="E17" s="13">
        <v>0</v>
      </c>
      <c r="F17" s="13">
        <v>4</v>
      </c>
      <c r="G17" s="14">
        <v>1</v>
      </c>
      <c r="H17" s="14">
        <v>2</v>
      </c>
      <c r="I17" s="14">
        <v>1</v>
      </c>
      <c r="J17" s="14">
        <v>6</v>
      </c>
      <c r="K17" s="14">
        <v>4</v>
      </c>
      <c r="L17" s="15">
        <f>SUM(G17:K17)</f>
        <v>14</v>
      </c>
      <c r="M17" s="69">
        <f>AVERAGE(G17:K17)</f>
        <v>2.8</v>
      </c>
      <c r="N17" s="15">
        <f>MAX(G17:K17)-MIN(G17:K17)</f>
        <v>5</v>
      </c>
      <c r="O17" s="69">
        <f>_xlfn.STDEV.P(G17:K17)</f>
        <v>1.9390719429665315</v>
      </c>
      <c r="P17" s="69">
        <f>(U17-M17)</f>
        <v>1.2000000000000002</v>
      </c>
      <c r="Q17" s="14">
        <v>10</v>
      </c>
      <c r="R17" s="14">
        <v>16</v>
      </c>
      <c r="S17" s="14">
        <v>9</v>
      </c>
      <c r="T17" s="14">
        <v>6</v>
      </c>
      <c r="U17" s="16">
        <v>4</v>
      </c>
      <c r="V17" s="15">
        <f>SUM(Q17:U17)</f>
        <v>45</v>
      </c>
      <c r="W17" s="69">
        <f>AVERAGE(Q17:U17)</f>
        <v>9</v>
      </c>
      <c r="X17" s="15">
        <f>MAX(Q17:U17)-MIN(Q17:U17)</f>
        <v>12</v>
      </c>
      <c r="Y17" s="69">
        <f>_xlfn.STDEV.P(Q17:U17)</f>
        <v>4.0987803063838397</v>
      </c>
      <c r="Z17" s="69">
        <f>(U17-W17)</f>
        <v>-5</v>
      </c>
      <c r="AA17" s="17">
        <f>SUM(Q17:U17,G17:K17)</f>
        <v>59</v>
      </c>
      <c r="AB17" s="73">
        <f>AVERAGE(Q17:U17,G17:K17)</f>
        <v>5.9</v>
      </c>
      <c r="AC17" s="17">
        <f>MAX(G17:K17,Q17:U17)-MIN(G17:K17,Q17:U17)</f>
        <v>15</v>
      </c>
      <c r="AD17" s="73">
        <f>_xlfn.STDEV.P(Q17:U17,G17:K17)</f>
        <v>4.4598206241955518</v>
      </c>
      <c r="AE17" s="73">
        <f>(U17-AB17)</f>
        <v>-1.9000000000000004</v>
      </c>
    </row>
    <row r="18" spans="2:31" ht="15.75" thickBot="1" x14ac:dyDescent="0.3">
      <c r="B18" s="57" t="s">
        <v>28</v>
      </c>
      <c r="C18" s="35" t="s">
        <v>307</v>
      </c>
      <c r="D18" s="191">
        <f>(D17/D19)</f>
        <v>2.0408163265306121E-2</v>
      </c>
      <c r="E18" s="191">
        <f t="shared" ref="E18" si="12">(E17/E19)</f>
        <v>0</v>
      </c>
      <c r="F18" s="191">
        <f t="shared" ref="F18" si="13">(F17/F19)</f>
        <v>5.7971014492753624E-2</v>
      </c>
      <c r="G18" s="76">
        <f t="shared" ref="G18" si="14">(G17/G19)</f>
        <v>1.6949152542372881E-2</v>
      </c>
      <c r="H18" s="76">
        <f t="shared" ref="H18" si="15">(H17/H19)</f>
        <v>2.5974025974025976E-2</v>
      </c>
      <c r="I18" s="76">
        <f>(I17/I19)</f>
        <v>2.0408163265306121E-2</v>
      </c>
      <c r="J18" s="76">
        <f t="shared" ref="J18:K18" si="16">(J17/J19)</f>
        <v>0.12244897959183673</v>
      </c>
      <c r="K18" s="76">
        <f t="shared" si="16"/>
        <v>7.5471698113207544E-2</v>
      </c>
      <c r="L18" s="97">
        <f>(L17/L19)</f>
        <v>4.878048780487805E-2</v>
      </c>
      <c r="M18" s="106"/>
      <c r="N18" s="106"/>
      <c r="O18" s="106"/>
      <c r="P18" s="106"/>
      <c r="Q18" s="76">
        <f t="shared" ref="Q18" si="17">(Q17/Q19)</f>
        <v>0.14084507042253522</v>
      </c>
      <c r="R18" s="76">
        <f>(R17/R19)</f>
        <v>0.24242424242424243</v>
      </c>
      <c r="S18" s="76">
        <f>(S17/S19)</f>
        <v>0.13432835820895522</v>
      </c>
      <c r="T18" s="76">
        <f>(T17/T19)</f>
        <v>8.9552238805970144E-2</v>
      </c>
      <c r="U18" s="96">
        <f>(U17/U19)</f>
        <v>5.7142857142857141E-2</v>
      </c>
      <c r="V18" s="97">
        <f>(V17/V19)</f>
        <v>0.13196480938416422</v>
      </c>
      <c r="W18" s="106"/>
      <c r="X18" s="106"/>
      <c r="Y18" s="106"/>
      <c r="Z18" s="106"/>
      <c r="AA18" s="104">
        <f>(AA17/AA19)</f>
        <v>9.3949044585987268E-2</v>
      </c>
      <c r="AB18" s="115"/>
      <c r="AC18" s="115"/>
      <c r="AD18" s="115"/>
      <c r="AE18" s="115"/>
    </row>
    <row r="19" spans="2:31" x14ac:dyDescent="0.25">
      <c r="B19" s="36" t="s">
        <v>19</v>
      </c>
      <c r="C19" s="30" t="s">
        <v>307</v>
      </c>
      <c r="D19" s="116">
        <v>49</v>
      </c>
      <c r="E19" s="116">
        <v>56</v>
      </c>
      <c r="F19" s="116">
        <v>69</v>
      </c>
      <c r="G19" s="117">
        <v>59</v>
      </c>
      <c r="H19" s="117">
        <v>77</v>
      </c>
      <c r="I19" s="117">
        <v>49</v>
      </c>
      <c r="J19" s="117">
        <v>49</v>
      </c>
      <c r="K19" s="117">
        <v>53</v>
      </c>
      <c r="L19" s="118">
        <f>SUM(G19:K19)</f>
        <v>287</v>
      </c>
      <c r="M19" s="119">
        <f>AVERAGE(G19:K19)</f>
        <v>57.4</v>
      </c>
      <c r="N19" s="118">
        <f>MAX(G19:K19)-MIN(G19:K19)</f>
        <v>28</v>
      </c>
      <c r="O19" s="119">
        <f>_xlfn.STDEV.P(G19:K19)</f>
        <v>10.461357464497617</v>
      </c>
      <c r="P19" s="119">
        <f>(U19-M19)</f>
        <v>12.600000000000001</v>
      </c>
      <c r="Q19" s="117">
        <v>71</v>
      </c>
      <c r="R19" s="117">
        <v>66</v>
      </c>
      <c r="S19" s="117">
        <v>67</v>
      </c>
      <c r="T19" s="117">
        <v>67</v>
      </c>
      <c r="U19" s="120">
        <v>70</v>
      </c>
      <c r="V19" s="118">
        <f>SUM(Q19:U19)</f>
        <v>341</v>
      </c>
      <c r="W19" s="118">
        <f>AVERAGE(Q19:U19)</f>
        <v>68.2</v>
      </c>
      <c r="X19" s="118">
        <f>MAX(Q19:U19)-MIN(Q19:U19)</f>
        <v>5</v>
      </c>
      <c r="Y19" s="119">
        <f>_xlfn.STDEV.P(Q19:U19)</f>
        <v>1.9390719429665315</v>
      </c>
      <c r="Z19" s="119">
        <f>(U19-W19)</f>
        <v>1.7999999999999972</v>
      </c>
      <c r="AA19" s="121">
        <f>SUM(G19:K19,Q19:U19)</f>
        <v>628</v>
      </c>
      <c r="AB19" s="121">
        <f>AVERAGE(G19:K19,Q19:U19)</f>
        <v>62.8</v>
      </c>
      <c r="AC19" s="121">
        <f>MAX(G19:K19,Q19:U19)-MIN(G19:K19,Q19:U19)</f>
        <v>28</v>
      </c>
      <c r="AD19" s="122">
        <f>_xlfn.STDEV.P(G19:K19,Q19:U19)</f>
        <v>9.2606695222321811</v>
      </c>
      <c r="AE19" s="122">
        <f>(U19-AB19)</f>
        <v>7.2000000000000028</v>
      </c>
    </row>
    <row r="21" spans="2:31" x14ac:dyDescent="0.25">
      <c r="B21" s="271"/>
      <c r="C21" s="283" t="s">
        <v>398</v>
      </c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</row>
    <row r="22" spans="2:31" ht="24.75" thickBot="1" x14ac:dyDescent="0.3">
      <c r="B22" s="18"/>
      <c r="C22" s="19">
        <v>2009</v>
      </c>
      <c r="D22" s="19">
        <v>2010</v>
      </c>
      <c r="E22" s="19">
        <v>2011</v>
      </c>
      <c r="F22" s="19">
        <v>2012</v>
      </c>
      <c r="G22" s="20">
        <v>2013</v>
      </c>
      <c r="H22" s="20">
        <v>2014</v>
      </c>
      <c r="I22" s="20">
        <v>2015</v>
      </c>
      <c r="J22" s="20">
        <v>2016</v>
      </c>
      <c r="K22" s="20">
        <v>2017</v>
      </c>
      <c r="L22" s="21" t="s">
        <v>0</v>
      </c>
      <c r="M22" s="21" t="s">
        <v>1</v>
      </c>
      <c r="N22" s="21" t="s">
        <v>2</v>
      </c>
      <c r="O22" s="21" t="s">
        <v>3</v>
      </c>
      <c r="P22" s="21" t="s">
        <v>435</v>
      </c>
      <c r="Q22" s="20">
        <v>2018</v>
      </c>
      <c r="R22" s="20">
        <v>2019</v>
      </c>
      <c r="S22" s="20">
        <v>2020</v>
      </c>
      <c r="T22" s="20">
        <v>2021</v>
      </c>
      <c r="U22" s="22">
        <v>2022</v>
      </c>
      <c r="V22" s="21" t="s">
        <v>0</v>
      </c>
      <c r="W22" s="21" t="s">
        <v>1</v>
      </c>
      <c r="X22" s="21" t="s">
        <v>2</v>
      </c>
      <c r="Y22" s="21" t="s">
        <v>3</v>
      </c>
      <c r="Z22" s="21" t="s">
        <v>435</v>
      </c>
      <c r="AA22" s="23" t="s">
        <v>5</v>
      </c>
      <c r="AB22" s="23" t="s">
        <v>6</v>
      </c>
      <c r="AC22" s="23" t="s">
        <v>7</v>
      </c>
      <c r="AD22" s="23" t="s">
        <v>8</v>
      </c>
      <c r="AE22" s="23" t="s">
        <v>435</v>
      </c>
    </row>
    <row r="23" spans="2:31" x14ac:dyDescent="0.25">
      <c r="B23" s="12" t="s">
        <v>23</v>
      </c>
      <c r="C23" s="13" t="s">
        <v>307</v>
      </c>
      <c r="D23" s="13">
        <v>37</v>
      </c>
      <c r="E23" s="13">
        <v>47</v>
      </c>
      <c r="F23" s="13">
        <v>52</v>
      </c>
      <c r="G23" s="14">
        <v>41</v>
      </c>
      <c r="H23" s="14">
        <v>59</v>
      </c>
      <c r="I23" s="14">
        <v>37</v>
      </c>
      <c r="J23" s="14">
        <v>34</v>
      </c>
      <c r="K23" s="14">
        <v>36</v>
      </c>
      <c r="L23" s="15">
        <f>SUM(G23:K23)</f>
        <v>207</v>
      </c>
      <c r="M23" s="69">
        <f>AVERAGE(G23:K23)</f>
        <v>41.4</v>
      </c>
      <c r="N23" s="15">
        <f>MAX(G23:K23)-MIN(G23:K23)</f>
        <v>25</v>
      </c>
      <c r="O23" s="69">
        <f>_xlfn.STDEV.P(G23:K23)</f>
        <v>9.0906545418908085</v>
      </c>
      <c r="P23" s="69">
        <f>(U23-M23)</f>
        <v>10.600000000000001</v>
      </c>
      <c r="Q23" s="14">
        <v>47</v>
      </c>
      <c r="R23" s="14">
        <v>50</v>
      </c>
      <c r="S23" s="14">
        <v>56</v>
      </c>
      <c r="T23" s="14">
        <v>49</v>
      </c>
      <c r="U23" s="16">
        <v>52</v>
      </c>
      <c r="V23" s="15">
        <f>SUM(Q23:U23)</f>
        <v>254</v>
      </c>
      <c r="W23" s="69">
        <f>AVERAGE(Q23:U23)</f>
        <v>50.8</v>
      </c>
      <c r="X23" s="15">
        <f>MAX(Q23:U23)-MIN(Q23:U23)</f>
        <v>9</v>
      </c>
      <c r="Y23" s="69">
        <f>_xlfn.STDEV.P(Q23:U23)</f>
        <v>3.0594117081556709</v>
      </c>
      <c r="Z23" s="69">
        <f>(U23-W23)</f>
        <v>1.2000000000000028</v>
      </c>
      <c r="AA23" s="17">
        <f>SUM(Q23:U23,G23:K23)</f>
        <v>461</v>
      </c>
      <c r="AB23" s="73">
        <f>AVERAGE(Q23:U23,G23:K23)</f>
        <v>46.1</v>
      </c>
      <c r="AC23" s="17">
        <f>MAX(G23:K23,Q23:U23)-MIN(G23:K23,Q23:U23)</f>
        <v>25</v>
      </c>
      <c r="AD23" s="73">
        <f>_xlfn.STDEV.P(Q23:U23,G23:K23)</f>
        <v>8.2516664983505006</v>
      </c>
      <c r="AE23" s="73">
        <f>(U23-AB23)</f>
        <v>5.8999999999999986</v>
      </c>
    </row>
    <row r="24" spans="2:31" ht="15.75" thickBot="1" x14ac:dyDescent="0.3">
      <c r="B24" s="57" t="s">
        <v>28</v>
      </c>
      <c r="C24" s="35" t="s">
        <v>307</v>
      </c>
      <c r="D24" s="191">
        <f>(D23/D25)</f>
        <v>0.75510204081632648</v>
      </c>
      <c r="E24" s="191">
        <f t="shared" ref="E24" si="18">(E23/E25)</f>
        <v>0.8392857142857143</v>
      </c>
      <c r="F24" s="191">
        <f t="shared" ref="F24" si="19">(F23/F25)</f>
        <v>0.75362318840579712</v>
      </c>
      <c r="G24" s="76">
        <f t="shared" ref="G24" si="20">(G23/G25)</f>
        <v>0.69491525423728817</v>
      </c>
      <c r="H24" s="76">
        <f t="shared" ref="H24" si="21">(H23/H25)</f>
        <v>0.76623376623376627</v>
      </c>
      <c r="I24" s="76">
        <f>(I23/I25)</f>
        <v>0.75510204081632648</v>
      </c>
      <c r="J24" s="76">
        <f t="shared" ref="J24:K24" si="22">(J23/J25)</f>
        <v>0.69387755102040816</v>
      </c>
      <c r="K24" s="76">
        <f t="shared" si="22"/>
        <v>0.67924528301886788</v>
      </c>
      <c r="L24" s="97">
        <f>(L23/L25)</f>
        <v>0.72125435540069682</v>
      </c>
      <c r="M24" s="106"/>
      <c r="N24" s="106"/>
      <c r="O24" s="106"/>
      <c r="P24" s="106"/>
      <c r="Q24" s="76">
        <f t="shared" ref="Q24" si="23">(Q23/Q25)</f>
        <v>0.6619718309859155</v>
      </c>
      <c r="R24" s="76">
        <f>(R23/R25)</f>
        <v>0.75757575757575757</v>
      </c>
      <c r="S24" s="76">
        <f>(S23/S25)</f>
        <v>0.83582089552238803</v>
      </c>
      <c r="T24" s="76">
        <f>(T23/T25)</f>
        <v>0.73134328358208955</v>
      </c>
      <c r="U24" s="96">
        <f>(U23/U25)</f>
        <v>0.74285714285714288</v>
      </c>
      <c r="V24" s="97">
        <f>(V23/V25)</f>
        <v>0.74486803519061584</v>
      </c>
      <c r="W24" s="106"/>
      <c r="X24" s="106"/>
      <c r="Y24" s="106"/>
      <c r="Z24" s="106"/>
      <c r="AA24" s="104">
        <f>(AA23/AA25)</f>
        <v>0.73407643312101911</v>
      </c>
      <c r="AB24" s="115"/>
      <c r="AC24" s="115"/>
      <c r="AD24" s="115"/>
      <c r="AE24" s="115"/>
    </row>
    <row r="25" spans="2:31" x14ac:dyDescent="0.25">
      <c r="B25" s="36" t="s">
        <v>19</v>
      </c>
      <c r="C25" s="30" t="s">
        <v>307</v>
      </c>
      <c r="D25" s="116">
        <v>49</v>
      </c>
      <c r="E25" s="116">
        <v>56</v>
      </c>
      <c r="F25" s="116">
        <v>69</v>
      </c>
      <c r="G25" s="117">
        <v>59</v>
      </c>
      <c r="H25" s="117">
        <v>77</v>
      </c>
      <c r="I25" s="117">
        <v>49</v>
      </c>
      <c r="J25" s="117">
        <v>49</v>
      </c>
      <c r="K25" s="117">
        <v>53</v>
      </c>
      <c r="L25" s="118">
        <f>SUM(G25:K25)</f>
        <v>287</v>
      </c>
      <c r="M25" s="119">
        <f>AVERAGE(G25:K25)</f>
        <v>57.4</v>
      </c>
      <c r="N25" s="118">
        <f>MAX(G25:K25)-MIN(G25:K25)</f>
        <v>28</v>
      </c>
      <c r="O25" s="119">
        <f>_xlfn.STDEV.P(G25:K25)</f>
        <v>10.461357464497617</v>
      </c>
      <c r="P25" s="119">
        <f>(U25-M25)</f>
        <v>12.600000000000001</v>
      </c>
      <c r="Q25" s="117">
        <v>71</v>
      </c>
      <c r="R25" s="117">
        <v>66</v>
      </c>
      <c r="S25" s="117">
        <v>67</v>
      </c>
      <c r="T25" s="117">
        <v>67</v>
      </c>
      <c r="U25" s="120">
        <v>70</v>
      </c>
      <c r="V25" s="118">
        <f>SUM(Q25:U25)</f>
        <v>341</v>
      </c>
      <c r="W25" s="118">
        <f>AVERAGE(Q25:U25)</f>
        <v>68.2</v>
      </c>
      <c r="X25" s="118">
        <f>MAX(Q25:U25)-MIN(Q25:U25)</f>
        <v>5</v>
      </c>
      <c r="Y25" s="119">
        <f>_xlfn.STDEV.P(Q25:U25)</f>
        <v>1.9390719429665315</v>
      </c>
      <c r="Z25" s="119">
        <f>(U25-W25)</f>
        <v>1.7999999999999972</v>
      </c>
      <c r="AA25" s="121">
        <f>SUM(G25:K25,Q25:U25)</f>
        <v>628</v>
      </c>
      <c r="AB25" s="121">
        <f>AVERAGE(G25:K25,Q25:U25)</f>
        <v>62.8</v>
      </c>
      <c r="AC25" s="121">
        <f>MAX(G25:K25,Q25:U25)-MIN(G25:K25,Q25:U25)</f>
        <v>28</v>
      </c>
      <c r="AD25" s="122">
        <f>_xlfn.STDEV.P(G25:K25,Q25:U25)</f>
        <v>9.2606695222321811</v>
      </c>
      <c r="AE25" s="122">
        <f>(U25-AB25)</f>
        <v>7.2000000000000028</v>
      </c>
    </row>
    <row r="27" spans="2:31" x14ac:dyDescent="0.25">
      <c r="B27" s="271"/>
      <c r="C27" s="283" t="s">
        <v>399</v>
      </c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</row>
    <row r="28" spans="2:31" ht="24.75" thickBot="1" x14ac:dyDescent="0.3">
      <c r="B28" s="18"/>
      <c r="C28" s="19">
        <v>2009</v>
      </c>
      <c r="D28" s="19">
        <v>2010</v>
      </c>
      <c r="E28" s="19">
        <v>2011</v>
      </c>
      <c r="F28" s="19">
        <v>2012</v>
      </c>
      <c r="G28" s="20">
        <v>2013</v>
      </c>
      <c r="H28" s="20">
        <v>2014</v>
      </c>
      <c r="I28" s="20">
        <v>2015</v>
      </c>
      <c r="J28" s="20">
        <v>2016</v>
      </c>
      <c r="K28" s="20">
        <v>2017</v>
      </c>
      <c r="L28" s="21" t="s">
        <v>0</v>
      </c>
      <c r="M28" s="21" t="s">
        <v>1</v>
      </c>
      <c r="N28" s="21" t="s">
        <v>2</v>
      </c>
      <c r="O28" s="21" t="s">
        <v>3</v>
      </c>
      <c r="P28" s="21" t="s">
        <v>435</v>
      </c>
      <c r="Q28" s="20">
        <v>2018</v>
      </c>
      <c r="R28" s="20">
        <v>2019</v>
      </c>
      <c r="S28" s="20">
        <v>2020</v>
      </c>
      <c r="T28" s="20">
        <v>2021</v>
      </c>
      <c r="U28" s="22">
        <v>2022</v>
      </c>
      <c r="V28" s="21" t="s">
        <v>0</v>
      </c>
      <c r="W28" s="21" t="s">
        <v>1</v>
      </c>
      <c r="X28" s="21" t="s">
        <v>2</v>
      </c>
      <c r="Y28" s="21" t="s">
        <v>3</v>
      </c>
      <c r="Z28" s="21" t="s">
        <v>435</v>
      </c>
      <c r="AA28" s="23" t="s">
        <v>5</v>
      </c>
      <c r="AB28" s="23" t="s">
        <v>6</v>
      </c>
      <c r="AC28" s="23" t="s">
        <v>7</v>
      </c>
      <c r="AD28" s="23" t="s">
        <v>8</v>
      </c>
      <c r="AE28" s="23" t="s">
        <v>435</v>
      </c>
    </row>
    <row r="29" spans="2:31" x14ac:dyDescent="0.25">
      <c r="B29" s="12" t="s">
        <v>23</v>
      </c>
      <c r="C29" s="13" t="s">
        <v>307</v>
      </c>
      <c r="D29" s="13">
        <v>0</v>
      </c>
      <c r="E29" s="13">
        <v>5</v>
      </c>
      <c r="F29" s="13">
        <v>7</v>
      </c>
      <c r="G29" s="14">
        <v>7</v>
      </c>
      <c r="H29" s="14">
        <v>9</v>
      </c>
      <c r="I29" s="14">
        <v>2</v>
      </c>
      <c r="J29" s="14">
        <v>2</v>
      </c>
      <c r="K29" s="14">
        <v>4</v>
      </c>
      <c r="L29" s="15">
        <f>SUM(G29:K29)</f>
        <v>24</v>
      </c>
      <c r="M29" s="69">
        <f>AVERAGE(G29:K29)</f>
        <v>4.8</v>
      </c>
      <c r="N29" s="15">
        <f>MAX(G29:K29)-MIN(G29:K29)</f>
        <v>7</v>
      </c>
      <c r="O29" s="69">
        <f>_xlfn.STDEV.P(G29:K29)</f>
        <v>2.7856776554368237</v>
      </c>
      <c r="P29" s="69">
        <f>(U29-M29)</f>
        <v>-2.8</v>
      </c>
      <c r="Q29" s="14">
        <v>4</v>
      </c>
      <c r="R29" s="14">
        <v>3</v>
      </c>
      <c r="S29" s="14">
        <v>2</v>
      </c>
      <c r="T29" s="14">
        <v>3</v>
      </c>
      <c r="U29" s="16">
        <v>2</v>
      </c>
      <c r="V29" s="15">
        <f>SUM(Q29:U29)</f>
        <v>14</v>
      </c>
      <c r="W29" s="69">
        <f>AVERAGE(Q29:U29)</f>
        <v>2.8</v>
      </c>
      <c r="X29" s="15">
        <f>MAX(Q29:U29)-MIN(Q29:U29)</f>
        <v>2</v>
      </c>
      <c r="Y29" s="69">
        <f>_xlfn.STDEV.P(Q29:U29)</f>
        <v>0.74833147735478833</v>
      </c>
      <c r="Z29" s="69">
        <f>(U29-W29)</f>
        <v>-0.79999999999999982</v>
      </c>
      <c r="AA29" s="17">
        <f>SUM(Q29:U29,G29:K29)</f>
        <v>38</v>
      </c>
      <c r="AB29" s="73">
        <f>AVERAGE(Q29:U29,G29:K29)</f>
        <v>3.8</v>
      </c>
      <c r="AC29" s="17">
        <f>MAX(G29:K29,Q29:U29)-MIN(G29:K29,Q29:U29)</f>
        <v>7</v>
      </c>
      <c r="AD29" s="73">
        <f>_xlfn.STDEV.P(Q29:U29,G29:K29)</f>
        <v>2.2715633383201093</v>
      </c>
      <c r="AE29" s="73">
        <f>(U29-AB29)</f>
        <v>-1.7999999999999998</v>
      </c>
    </row>
    <row r="30" spans="2:31" ht="15.75" thickBot="1" x14ac:dyDescent="0.3">
      <c r="B30" s="57" t="s">
        <v>28</v>
      </c>
      <c r="C30" s="35" t="s">
        <v>307</v>
      </c>
      <c r="D30" s="191">
        <f>(D29/D31)</f>
        <v>0</v>
      </c>
      <c r="E30" s="191">
        <f t="shared" ref="E30" si="24">(E29/E31)</f>
        <v>8.9285714285714288E-2</v>
      </c>
      <c r="F30" s="191">
        <f t="shared" ref="F30" si="25">(F29/F31)</f>
        <v>0.10144927536231885</v>
      </c>
      <c r="G30" s="76">
        <f t="shared" ref="G30" si="26">(G29/G31)</f>
        <v>0.11864406779661017</v>
      </c>
      <c r="H30" s="76">
        <f t="shared" ref="H30" si="27">(H29/H31)</f>
        <v>0.11688311688311688</v>
      </c>
      <c r="I30" s="76">
        <f>(I29/I31)</f>
        <v>4.0816326530612242E-2</v>
      </c>
      <c r="J30" s="76">
        <f t="shared" ref="J30:K30" si="28">(J29/J31)</f>
        <v>4.0816326530612242E-2</v>
      </c>
      <c r="K30" s="76">
        <f t="shared" si="28"/>
        <v>7.5471698113207544E-2</v>
      </c>
      <c r="L30" s="97">
        <f>(L29/L31)</f>
        <v>8.3623693379790948E-2</v>
      </c>
      <c r="M30" s="106"/>
      <c r="N30" s="106"/>
      <c r="O30" s="106"/>
      <c r="P30" s="106"/>
      <c r="Q30" s="76">
        <f t="shared" ref="Q30" si="29">(Q29/Q31)</f>
        <v>5.6338028169014086E-2</v>
      </c>
      <c r="R30" s="76">
        <f>(R29/R31)</f>
        <v>4.5454545454545456E-2</v>
      </c>
      <c r="S30" s="76">
        <f>(S29/S31)</f>
        <v>2.9850746268656716E-2</v>
      </c>
      <c r="T30" s="76">
        <f>(T29/T31)</f>
        <v>4.4776119402985072E-2</v>
      </c>
      <c r="U30" s="96">
        <f>(U29/U31)</f>
        <v>2.8571428571428571E-2</v>
      </c>
      <c r="V30" s="97">
        <f>(V29/V31)</f>
        <v>4.1055718475073312E-2</v>
      </c>
      <c r="W30" s="106"/>
      <c r="X30" s="106"/>
      <c r="Y30" s="106"/>
      <c r="Z30" s="106"/>
      <c r="AA30" s="104">
        <f>(AA29/AA31)</f>
        <v>6.0509554140127389E-2</v>
      </c>
      <c r="AB30" s="115"/>
      <c r="AC30" s="115"/>
      <c r="AD30" s="115"/>
      <c r="AE30" s="115"/>
    </row>
    <row r="31" spans="2:31" x14ac:dyDescent="0.25">
      <c r="B31" s="36" t="s">
        <v>19</v>
      </c>
      <c r="C31" s="30" t="s">
        <v>307</v>
      </c>
      <c r="D31" s="116">
        <v>49</v>
      </c>
      <c r="E31" s="116">
        <v>56</v>
      </c>
      <c r="F31" s="116">
        <v>69</v>
      </c>
      <c r="G31" s="117">
        <v>59</v>
      </c>
      <c r="H31" s="117">
        <v>77</v>
      </c>
      <c r="I31" s="117">
        <v>49</v>
      </c>
      <c r="J31" s="117">
        <v>49</v>
      </c>
      <c r="K31" s="117">
        <v>53</v>
      </c>
      <c r="L31" s="118">
        <f>SUM(G31:K31)</f>
        <v>287</v>
      </c>
      <c r="M31" s="119">
        <f>AVERAGE(G31:K31)</f>
        <v>57.4</v>
      </c>
      <c r="N31" s="118">
        <f>MAX(G31:K31)-MIN(G31:K31)</f>
        <v>28</v>
      </c>
      <c r="O31" s="119">
        <f>_xlfn.STDEV.P(G31:K31)</f>
        <v>10.461357464497617</v>
      </c>
      <c r="P31" s="119">
        <f>(U31-M31)</f>
        <v>12.600000000000001</v>
      </c>
      <c r="Q31" s="117">
        <v>71</v>
      </c>
      <c r="R31" s="117">
        <v>66</v>
      </c>
      <c r="S31" s="117">
        <v>67</v>
      </c>
      <c r="T31" s="117">
        <v>67</v>
      </c>
      <c r="U31" s="120">
        <v>70</v>
      </c>
      <c r="V31" s="118">
        <f>SUM(Q31:U31)</f>
        <v>341</v>
      </c>
      <c r="W31" s="118">
        <f>AVERAGE(Q31:U31)</f>
        <v>68.2</v>
      </c>
      <c r="X31" s="118">
        <f>MAX(Q31:U31)-MIN(Q31:U31)</f>
        <v>5</v>
      </c>
      <c r="Y31" s="119">
        <f>_xlfn.STDEV.P(Q31:U31)</f>
        <v>1.9390719429665315</v>
      </c>
      <c r="Z31" s="119">
        <f>(U31-W31)</f>
        <v>1.7999999999999972</v>
      </c>
      <c r="AA31" s="121">
        <f>SUM(G31:K31,Q31:U31)</f>
        <v>628</v>
      </c>
      <c r="AB31" s="121">
        <f>AVERAGE(G31:K31,Q31:U31)</f>
        <v>62.8</v>
      </c>
      <c r="AC31" s="121">
        <f>MAX(G31:K31,Q31:U31)-MIN(G31:K31,Q31:U31)</f>
        <v>28</v>
      </c>
      <c r="AD31" s="122">
        <f>_xlfn.STDEV.P(G31:K31,Q31:U31)</f>
        <v>9.2606695222321811</v>
      </c>
      <c r="AE31" s="122">
        <f>(U31-AB31)</f>
        <v>7.2000000000000028</v>
      </c>
    </row>
    <row r="33" spans="2:31" x14ac:dyDescent="0.25">
      <c r="B33" s="271"/>
      <c r="C33" s="283" t="s">
        <v>400</v>
      </c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</row>
    <row r="34" spans="2:31" ht="24.75" thickBot="1" x14ac:dyDescent="0.3">
      <c r="B34" s="18"/>
      <c r="C34" s="19">
        <v>2009</v>
      </c>
      <c r="D34" s="19">
        <v>2010</v>
      </c>
      <c r="E34" s="19">
        <v>2011</v>
      </c>
      <c r="F34" s="19">
        <v>2012</v>
      </c>
      <c r="G34" s="20">
        <v>2013</v>
      </c>
      <c r="H34" s="20">
        <v>2014</v>
      </c>
      <c r="I34" s="20">
        <v>2015</v>
      </c>
      <c r="J34" s="20">
        <v>2016</v>
      </c>
      <c r="K34" s="20">
        <v>2017</v>
      </c>
      <c r="L34" s="21" t="s">
        <v>0</v>
      </c>
      <c r="M34" s="21" t="s">
        <v>1</v>
      </c>
      <c r="N34" s="21" t="s">
        <v>2</v>
      </c>
      <c r="O34" s="21" t="s">
        <v>3</v>
      </c>
      <c r="P34" s="21" t="s">
        <v>435</v>
      </c>
      <c r="Q34" s="20">
        <v>2018</v>
      </c>
      <c r="R34" s="20">
        <v>2019</v>
      </c>
      <c r="S34" s="20">
        <v>2020</v>
      </c>
      <c r="T34" s="20">
        <v>2021</v>
      </c>
      <c r="U34" s="22">
        <v>2022</v>
      </c>
      <c r="V34" s="21" t="s">
        <v>0</v>
      </c>
      <c r="W34" s="21" t="s">
        <v>1</v>
      </c>
      <c r="X34" s="21" t="s">
        <v>2</v>
      </c>
      <c r="Y34" s="21" t="s">
        <v>3</v>
      </c>
      <c r="Z34" s="21" t="s">
        <v>435</v>
      </c>
      <c r="AA34" s="23" t="s">
        <v>5</v>
      </c>
      <c r="AB34" s="23" t="s">
        <v>6</v>
      </c>
      <c r="AC34" s="23" t="s">
        <v>7</v>
      </c>
      <c r="AD34" s="23" t="s">
        <v>8</v>
      </c>
      <c r="AE34" s="23" t="s">
        <v>435</v>
      </c>
    </row>
    <row r="35" spans="2:31" x14ac:dyDescent="0.25">
      <c r="B35" s="12" t="s">
        <v>23</v>
      </c>
      <c r="C35" s="13" t="s">
        <v>307</v>
      </c>
      <c r="D35" s="13">
        <v>8</v>
      </c>
      <c r="E35" s="13">
        <v>7</v>
      </c>
      <c r="F35" s="13">
        <v>6</v>
      </c>
      <c r="G35" s="14">
        <v>14</v>
      </c>
      <c r="H35" s="14">
        <v>11</v>
      </c>
      <c r="I35" s="14">
        <v>8</v>
      </c>
      <c r="J35" s="14">
        <v>5</v>
      </c>
      <c r="K35" s="14">
        <v>6</v>
      </c>
      <c r="L35" s="15">
        <f>SUM(G35:K35)</f>
        <v>44</v>
      </c>
      <c r="M35" s="69">
        <f>AVERAGE(G35:K35)</f>
        <v>8.8000000000000007</v>
      </c>
      <c r="N35" s="15">
        <f>MAX(G35:K35)-MIN(G35:K35)</f>
        <v>9</v>
      </c>
      <c r="O35" s="69">
        <f>_xlfn.STDEV.P(G35:K35)</f>
        <v>3.3105890714493698</v>
      </c>
      <c r="P35" s="69">
        <f>(U35-M35)</f>
        <v>2.1999999999999993</v>
      </c>
      <c r="Q35" s="14">
        <v>10</v>
      </c>
      <c r="R35" s="14">
        <v>9</v>
      </c>
      <c r="S35" s="14">
        <v>5</v>
      </c>
      <c r="T35" s="14">
        <v>3</v>
      </c>
      <c r="U35" s="16">
        <v>11</v>
      </c>
      <c r="V35" s="15">
        <f>SUM(Q35:U35)</f>
        <v>38</v>
      </c>
      <c r="W35" s="69">
        <f>AVERAGE(Q35:U35)</f>
        <v>7.6</v>
      </c>
      <c r="X35" s="15">
        <f>MAX(Q35:U35)-MIN(Q35:U35)</f>
        <v>8</v>
      </c>
      <c r="Y35" s="69">
        <f>_xlfn.STDEV.P(Q35:U35)</f>
        <v>3.0724582991474434</v>
      </c>
      <c r="Z35" s="69">
        <f>(U35-W35)</f>
        <v>3.4000000000000004</v>
      </c>
      <c r="AA35" s="17">
        <f>SUM(Q35:U35,G35:K35)</f>
        <v>82</v>
      </c>
      <c r="AB35" s="73">
        <f>AVERAGE(Q35:U35,G35:K35)</f>
        <v>8.1999999999999993</v>
      </c>
      <c r="AC35" s="17">
        <f>MAX(G35:K35,Q35:U35)-MIN(G35:K35,Q35:U35)</f>
        <v>11</v>
      </c>
      <c r="AD35" s="73">
        <f>_xlfn.STDEV.P(Q35:U35,G35:K35)</f>
        <v>3.2496153618543842</v>
      </c>
      <c r="AE35" s="73">
        <f>(U35-AB35)</f>
        <v>2.8000000000000007</v>
      </c>
    </row>
    <row r="36" spans="2:31" ht="15.75" thickBot="1" x14ac:dyDescent="0.3">
      <c r="B36" s="57" t="s">
        <v>28</v>
      </c>
      <c r="C36" s="35" t="s">
        <v>307</v>
      </c>
      <c r="D36" s="191">
        <f>(D35/D37)</f>
        <v>0.16326530612244897</v>
      </c>
      <c r="E36" s="191">
        <f t="shared" ref="E36" si="30">(E35/E37)</f>
        <v>0.125</v>
      </c>
      <c r="F36" s="191">
        <f t="shared" ref="F36" si="31">(F35/F37)</f>
        <v>8.6956521739130432E-2</v>
      </c>
      <c r="G36" s="76">
        <f t="shared" ref="G36" si="32">(G35/G37)</f>
        <v>0.23728813559322035</v>
      </c>
      <c r="H36" s="76">
        <f t="shared" ref="H36" si="33">(H35/H37)</f>
        <v>0.14285714285714285</v>
      </c>
      <c r="I36" s="76">
        <f>(I35/I37)</f>
        <v>0.16326530612244897</v>
      </c>
      <c r="J36" s="76">
        <f t="shared" ref="J36:K36" si="34">(J35/J37)</f>
        <v>0.10204081632653061</v>
      </c>
      <c r="K36" s="76">
        <f t="shared" si="34"/>
        <v>0.11320754716981132</v>
      </c>
      <c r="L36" s="97">
        <f>(L35/L37)</f>
        <v>0.15331010452961671</v>
      </c>
      <c r="M36" s="106"/>
      <c r="N36" s="106"/>
      <c r="O36" s="106"/>
      <c r="P36" s="106"/>
      <c r="Q36" s="76">
        <f t="shared" ref="Q36" si="35">(Q35/Q37)</f>
        <v>0.14084507042253522</v>
      </c>
      <c r="R36" s="76">
        <f>(R35/R37)</f>
        <v>0.13636363636363635</v>
      </c>
      <c r="S36" s="76">
        <f>(S35/S37)</f>
        <v>7.4626865671641784E-2</v>
      </c>
      <c r="T36" s="76">
        <f>(T35/T37)</f>
        <v>4.4776119402985072E-2</v>
      </c>
      <c r="U36" s="96">
        <f>(U35/U37)</f>
        <v>0.15714285714285714</v>
      </c>
      <c r="V36" s="97">
        <f>(V35/V37)</f>
        <v>0.11143695014662756</v>
      </c>
      <c r="W36" s="106"/>
      <c r="X36" s="106"/>
      <c r="Y36" s="106"/>
      <c r="Z36" s="106"/>
      <c r="AA36" s="104">
        <f>(AA35/AA37)</f>
        <v>0.13057324840764331</v>
      </c>
      <c r="AB36" s="115"/>
      <c r="AC36" s="115"/>
      <c r="AD36" s="115"/>
      <c r="AE36" s="115"/>
    </row>
    <row r="37" spans="2:31" x14ac:dyDescent="0.25">
      <c r="B37" s="36" t="s">
        <v>19</v>
      </c>
      <c r="C37" s="30" t="s">
        <v>307</v>
      </c>
      <c r="D37" s="116">
        <v>49</v>
      </c>
      <c r="E37" s="116">
        <v>56</v>
      </c>
      <c r="F37" s="116">
        <v>69</v>
      </c>
      <c r="G37" s="117">
        <v>59</v>
      </c>
      <c r="H37" s="117">
        <v>77</v>
      </c>
      <c r="I37" s="117">
        <v>49</v>
      </c>
      <c r="J37" s="117">
        <v>49</v>
      </c>
      <c r="K37" s="117">
        <v>53</v>
      </c>
      <c r="L37" s="118">
        <f>SUM(G37:K37)</f>
        <v>287</v>
      </c>
      <c r="M37" s="119">
        <f>AVERAGE(G37:K37)</f>
        <v>57.4</v>
      </c>
      <c r="N37" s="118">
        <f>MAX(G37:K37)-MIN(G37:K37)</f>
        <v>28</v>
      </c>
      <c r="O37" s="119">
        <f>_xlfn.STDEV.P(G37:K37)</f>
        <v>10.461357464497617</v>
      </c>
      <c r="P37" s="119">
        <f>(U37-M37)</f>
        <v>12.600000000000001</v>
      </c>
      <c r="Q37" s="117">
        <v>71</v>
      </c>
      <c r="R37" s="117">
        <v>66</v>
      </c>
      <c r="S37" s="117">
        <v>67</v>
      </c>
      <c r="T37" s="117">
        <v>67</v>
      </c>
      <c r="U37" s="120">
        <v>70</v>
      </c>
      <c r="V37" s="118">
        <f>SUM(Q37:U37)</f>
        <v>341</v>
      </c>
      <c r="W37" s="118">
        <f>AVERAGE(Q37:U37)</f>
        <v>68.2</v>
      </c>
      <c r="X37" s="118">
        <f>MAX(Q37:U37)-MIN(Q37:U37)</f>
        <v>5</v>
      </c>
      <c r="Y37" s="119">
        <f>_xlfn.STDEV.P(Q37:U37)</f>
        <v>1.9390719429665315</v>
      </c>
      <c r="Z37" s="119">
        <f>(U37-W37)</f>
        <v>1.7999999999999972</v>
      </c>
      <c r="AA37" s="121">
        <f>SUM(G37:K37,Q37:U37)</f>
        <v>628</v>
      </c>
      <c r="AB37" s="121">
        <f>AVERAGE(G37:K37,Q37:U37)</f>
        <v>62.8</v>
      </c>
      <c r="AC37" s="121">
        <f>MAX(G37:K37,Q37:U37)-MIN(G37:K37,Q37:U37)</f>
        <v>28</v>
      </c>
      <c r="AD37" s="122">
        <f>_xlfn.STDEV.P(G37:K37,Q37:U37)</f>
        <v>9.2606695222321811</v>
      </c>
      <c r="AE37" s="122">
        <f>(U37-AB37)</f>
        <v>7.2000000000000028</v>
      </c>
    </row>
    <row r="39" spans="2:31" x14ac:dyDescent="0.25">
      <c r="B39" s="271"/>
      <c r="C39" s="283" t="s">
        <v>401</v>
      </c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</row>
    <row r="40" spans="2:31" ht="24.75" thickBot="1" x14ac:dyDescent="0.3">
      <c r="B40" s="18"/>
      <c r="C40" s="19">
        <v>2009</v>
      </c>
      <c r="D40" s="19">
        <v>2010</v>
      </c>
      <c r="E40" s="19">
        <v>2011</v>
      </c>
      <c r="F40" s="19">
        <v>2012</v>
      </c>
      <c r="G40" s="20">
        <v>2013</v>
      </c>
      <c r="H40" s="20">
        <v>2014</v>
      </c>
      <c r="I40" s="20">
        <v>2015</v>
      </c>
      <c r="J40" s="20">
        <v>2016</v>
      </c>
      <c r="K40" s="20">
        <v>2017</v>
      </c>
      <c r="L40" s="21" t="s">
        <v>0</v>
      </c>
      <c r="M40" s="21" t="s">
        <v>1</v>
      </c>
      <c r="N40" s="21" t="s">
        <v>2</v>
      </c>
      <c r="O40" s="21" t="s">
        <v>3</v>
      </c>
      <c r="P40" s="21" t="s">
        <v>435</v>
      </c>
      <c r="Q40" s="20">
        <v>2018</v>
      </c>
      <c r="R40" s="20">
        <v>2019</v>
      </c>
      <c r="S40" s="20">
        <v>2020</v>
      </c>
      <c r="T40" s="20">
        <v>2021</v>
      </c>
      <c r="U40" s="22">
        <v>2022</v>
      </c>
      <c r="V40" s="21" t="s">
        <v>0</v>
      </c>
      <c r="W40" s="21" t="s">
        <v>1</v>
      </c>
      <c r="X40" s="21" t="s">
        <v>2</v>
      </c>
      <c r="Y40" s="21" t="s">
        <v>3</v>
      </c>
      <c r="Z40" s="21" t="s">
        <v>435</v>
      </c>
      <c r="AA40" s="23" t="s">
        <v>5</v>
      </c>
      <c r="AB40" s="23" t="s">
        <v>6</v>
      </c>
      <c r="AC40" s="23" t="s">
        <v>7</v>
      </c>
      <c r="AD40" s="23" t="s">
        <v>8</v>
      </c>
      <c r="AE40" s="23" t="s">
        <v>435</v>
      </c>
    </row>
    <row r="41" spans="2:31" x14ac:dyDescent="0.25">
      <c r="B41" s="12" t="s">
        <v>23</v>
      </c>
      <c r="C41" s="13" t="s">
        <v>307</v>
      </c>
      <c r="D41" s="13">
        <v>4</v>
      </c>
      <c r="E41" s="13">
        <v>1</v>
      </c>
      <c r="F41" s="13">
        <v>1</v>
      </c>
      <c r="G41" s="14">
        <v>2</v>
      </c>
      <c r="H41" s="14">
        <v>1</v>
      </c>
      <c r="I41" s="14">
        <v>0</v>
      </c>
      <c r="J41" s="14">
        <v>0</v>
      </c>
      <c r="K41" s="14">
        <v>0</v>
      </c>
      <c r="L41" s="15">
        <f>SUM(G41:K41)</f>
        <v>3</v>
      </c>
      <c r="M41" s="69">
        <f>AVERAGE(G41:K41)</f>
        <v>0.6</v>
      </c>
      <c r="N41" s="15">
        <f>MAX(G41:K41)-MIN(G41:K41)</f>
        <v>2</v>
      </c>
      <c r="O41" s="69">
        <f>_xlfn.STDEV.P(G41:K41)</f>
        <v>0.8</v>
      </c>
      <c r="P41" s="69">
        <f>(U41-M41)</f>
        <v>1.4</v>
      </c>
      <c r="Q41" s="14">
        <v>1</v>
      </c>
      <c r="R41" s="14">
        <v>2</v>
      </c>
      <c r="S41" s="14">
        <v>0</v>
      </c>
      <c r="T41" s="14">
        <v>3</v>
      </c>
      <c r="U41" s="16">
        <v>2</v>
      </c>
      <c r="V41" s="15">
        <f>SUM(Q41:U41)</f>
        <v>8</v>
      </c>
      <c r="W41" s="69">
        <f>AVERAGE(Q41:U41)</f>
        <v>1.6</v>
      </c>
      <c r="X41" s="15">
        <f>MAX(Q41:U41)-MIN(Q41:U41)</f>
        <v>3</v>
      </c>
      <c r="Y41" s="69">
        <f>_xlfn.STDEV.P(Q41:U41)</f>
        <v>1.019803902718557</v>
      </c>
      <c r="Z41" s="69">
        <f>(U41-W41)</f>
        <v>0.39999999999999991</v>
      </c>
      <c r="AA41" s="17">
        <f>SUM(Q41:U41,G41:K41)</f>
        <v>11</v>
      </c>
      <c r="AB41" s="73">
        <f>AVERAGE(Q41:U41,G41:K41)</f>
        <v>1.1000000000000001</v>
      </c>
      <c r="AC41" s="17">
        <f>MAX(G41:K41,Q41:U41)-MIN(G41:K41,Q41:U41)</f>
        <v>3</v>
      </c>
      <c r="AD41" s="73">
        <f>_xlfn.STDEV.P(Q41:U41,G41:K41)</f>
        <v>1.0440306508910551</v>
      </c>
      <c r="AE41" s="73">
        <f>(U41-AB41)</f>
        <v>0.89999999999999991</v>
      </c>
    </row>
    <row r="42" spans="2:31" ht="15.75" thickBot="1" x14ac:dyDescent="0.3">
      <c r="B42" s="57" t="s">
        <v>28</v>
      </c>
      <c r="C42" s="35" t="s">
        <v>307</v>
      </c>
      <c r="D42" s="191">
        <f>(D41/D43)</f>
        <v>8.1632653061224483E-2</v>
      </c>
      <c r="E42" s="191">
        <f t="shared" ref="E42" si="36">(E41/E43)</f>
        <v>1.7857142857142856E-2</v>
      </c>
      <c r="F42" s="191">
        <f t="shared" ref="F42" si="37">(F41/F43)</f>
        <v>1.4492753623188406E-2</v>
      </c>
      <c r="G42" s="76">
        <f t="shared" ref="G42" si="38">(G41/G43)</f>
        <v>3.3898305084745763E-2</v>
      </c>
      <c r="H42" s="76">
        <f t="shared" ref="H42" si="39">(H41/H43)</f>
        <v>1.2987012987012988E-2</v>
      </c>
      <c r="I42" s="76">
        <f>(I41/I43)</f>
        <v>0</v>
      </c>
      <c r="J42" s="76">
        <f t="shared" ref="J42:K42" si="40">(J41/J43)</f>
        <v>0</v>
      </c>
      <c r="K42" s="76">
        <f t="shared" si="40"/>
        <v>0</v>
      </c>
      <c r="L42" s="97">
        <f>(L41/L43)</f>
        <v>1.0452961672473868E-2</v>
      </c>
      <c r="M42" s="106"/>
      <c r="N42" s="106"/>
      <c r="O42" s="106"/>
      <c r="P42" s="106"/>
      <c r="Q42" s="76">
        <f t="shared" ref="Q42" si="41">(Q41/Q43)</f>
        <v>1.4084507042253521E-2</v>
      </c>
      <c r="R42" s="76">
        <f>(R41/R43)</f>
        <v>3.0303030303030304E-2</v>
      </c>
      <c r="S42" s="76">
        <f>(S41/S43)</f>
        <v>0</v>
      </c>
      <c r="T42" s="76">
        <f>(T41/T43)</f>
        <v>4.4776119402985072E-2</v>
      </c>
      <c r="U42" s="96">
        <f>(U41/U43)</f>
        <v>2.8571428571428571E-2</v>
      </c>
      <c r="V42" s="97">
        <f>(V41/V43)</f>
        <v>2.3460410557184751E-2</v>
      </c>
      <c r="W42" s="106"/>
      <c r="X42" s="106"/>
      <c r="Y42" s="106"/>
      <c r="Z42" s="106"/>
      <c r="AA42" s="104">
        <f>(AA41/AA43)</f>
        <v>1.751592356687898E-2</v>
      </c>
      <c r="AB42" s="115"/>
      <c r="AC42" s="115"/>
      <c r="AD42" s="115"/>
      <c r="AE42" s="115"/>
    </row>
    <row r="43" spans="2:31" x14ac:dyDescent="0.25">
      <c r="B43" s="36" t="s">
        <v>19</v>
      </c>
      <c r="C43" s="30" t="s">
        <v>307</v>
      </c>
      <c r="D43" s="116">
        <v>49</v>
      </c>
      <c r="E43" s="116">
        <v>56</v>
      </c>
      <c r="F43" s="116">
        <v>69</v>
      </c>
      <c r="G43" s="117">
        <v>59</v>
      </c>
      <c r="H43" s="117">
        <v>77</v>
      </c>
      <c r="I43" s="117">
        <v>49</v>
      </c>
      <c r="J43" s="117">
        <v>49</v>
      </c>
      <c r="K43" s="117">
        <v>53</v>
      </c>
      <c r="L43" s="118">
        <f>SUM(G43:K43)</f>
        <v>287</v>
      </c>
      <c r="M43" s="119">
        <f>AVERAGE(G43:K43)</f>
        <v>57.4</v>
      </c>
      <c r="N43" s="118">
        <f>MAX(G43:K43)-MIN(G43:K43)</f>
        <v>28</v>
      </c>
      <c r="O43" s="119">
        <f>_xlfn.STDEV.P(G43:K43)</f>
        <v>10.461357464497617</v>
      </c>
      <c r="P43" s="119">
        <f>(U43-M43)</f>
        <v>12.600000000000001</v>
      </c>
      <c r="Q43" s="117">
        <v>71</v>
      </c>
      <c r="R43" s="117">
        <v>66</v>
      </c>
      <c r="S43" s="117">
        <v>67</v>
      </c>
      <c r="T43" s="117">
        <v>67</v>
      </c>
      <c r="U43" s="120">
        <v>70</v>
      </c>
      <c r="V43" s="118">
        <f>SUM(Q43:U43)</f>
        <v>341</v>
      </c>
      <c r="W43" s="118">
        <f>AVERAGE(Q43:U43)</f>
        <v>68.2</v>
      </c>
      <c r="X43" s="118">
        <f>MAX(Q43:U43)-MIN(Q43:U43)</f>
        <v>5</v>
      </c>
      <c r="Y43" s="119">
        <f>_xlfn.STDEV.P(Q43:U43)</f>
        <v>1.9390719429665315</v>
      </c>
      <c r="Z43" s="119">
        <f>(U43-W43)</f>
        <v>1.7999999999999972</v>
      </c>
      <c r="AA43" s="121">
        <f>SUM(G43:K43,Q43:U43)</f>
        <v>628</v>
      </c>
      <c r="AB43" s="121">
        <f>AVERAGE(G43:K43,Q43:U43)</f>
        <v>62.8</v>
      </c>
      <c r="AC43" s="121">
        <f>MAX(G43:K43,Q43:U43)-MIN(G43:K43,Q43:U43)</f>
        <v>28</v>
      </c>
      <c r="AD43" s="122">
        <f>_xlfn.STDEV.P(G43:K43,Q43:U43)</f>
        <v>9.2606695222321811</v>
      </c>
      <c r="AE43" s="122">
        <f>(U43-AB43)</f>
        <v>7.2000000000000028</v>
      </c>
    </row>
    <row r="45" spans="2:31" x14ac:dyDescent="0.25">
      <c r="B45" s="271"/>
      <c r="C45" s="283" t="s">
        <v>402</v>
      </c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</row>
    <row r="46" spans="2:31" ht="24.75" thickBot="1" x14ac:dyDescent="0.3">
      <c r="B46" s="18"/>
      <c r="C46" s="19">
        <v>2009</v>
      </c>
      <c r="D46" s="19">
        <v>2010</v>
      </c>
      <c r="E46" s="19">
        <v>2011</v>
      </c>
      <c r="F46" s="19">
        <v>2012</v>
      </c>
      <c r="G46" s="20">
        <v>2013</v>
      </c>
      <c r="H46" s="20">
        <v>2014</v>
      </c>
      <c r="I46" s="20">
        <v>2015</v>
      </c>
      <c r="J46" s="20">
        <v>2016</v>
      </c>
      <c r="K46" s="20">
        <v>2017</v>
      </c>
      <c r="L46" s="21" t="s">
        <v>0</v>
      </c>
      <c r="M46" s="21" t="s">
        <v>1</v>
      </c>
      <c r="N46" s="21" t="s">
        <v>2</v>
      </c>
      <c r="O46" s="21" t="s">
        <v>3</v>
      </c>
      <c r="P46" s="21" t="s">
        <v>435</v>
      </c>
      <c r="Q46" s="20">
        <v>2018</v>
      </c>
      <c r="R46" s="20">
        <v>2019</v>
      </c>
      <c r="S46" s="20">
        <v>2020</v>
      </c>
      <c r="T46" s="20">
        <v>2021</v>
      </c>
      <c r="U46" s="22">
        <v>2020</v>
      </c>
      <c r="V46" s="21" t="s">
        <v>0</v>
      </c>
      <c r="W46" s="21" t="s">
        <v>1</v>
      </c>
      <c r="X46" s="21" t="s">
        <v>2</v>
      </c>
      <c r="Y46" s="21" t="s">
        <v>3</v>
      </c>
      <c r="Z46" s="21" t="s">
        <v>435</v>
      </c>
      <c r="AA46" s="23" t="s">
        <v>5</v>
      </c>
      <c r="AB46" s="23" t="s">
        <v>6</v>
      </c>
      <c r="AC46" s="23" t="s">
        <v>7</v>
      </c>
      <c r="AD46" s="23" t="s">
        <v>8</v>
      </c>
      <c r="AE46" s="23" t="s">
        <v>435</v>
      </c>
    </row>
    <row r="47" spans="2:31" x14ac:dyDescent="0.25">
      <c r="B47" s="12" t="s">
        <v>23</v>
      </c>
      <c r="C47" s="13" t="s">
        <v>307</v>
      </c>
      <c r="D47" s="13">
        <v>0</v>
      </c>
      <c r="E47" s="13">
        <v>0</v>
      </c>
      <c r="F47" s="13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f>SUM(G47:K47)</f>
        <v>0</v>
      </c>
      <c r="M47" s="69">
        <f>AVERAGE(G47:K47)</f>
        <v>0</v>
      </c>
      <c r="N47" s="15">
        <f>MAX(G47:K47)-MIN(G47:K47)</f>
        <v>0</v>
      </c>
      <c r="O47" s="69">
        <f>_xlfn.STDEV.P(G47:K47)</f>
        <v>0</v>
      </c>
      <c r="P47" s="69">
        <f>(U47-M47)</f>
        <v>0</v>
      </c>
      <c r="Q47" s="14">
        <v>0</v>
      </c>
      <c r="R47" s="14">
        <v>0</v>
      </c>
      <c r="S47" s="14">
        <v>0</v>
      </c>
      <c r="T47" s="14">
        <v>0</v>
      </c>
      <c r="U47" s="16">
        <v>0</v>
      </c>
      <c r="V47" s="15">
        <f>SUM(Q47:U47)</f>
        <v>0</v>
      </c>
      <c r="W47" s="69">
        <f>AVERAGE(Q47:U47)</f>
        <v>0</v>
      </c>
      <c r="X47" s="15">
        <f>MAX(Q47:U47)-MIN(Q47:U47)</f>
        <v>0</v>
      </c>
      <c r="Y47" s="69">
        <f>_xlfn.STDEV.P(Q47:U47)</f>
        <v>0</v>
      </c>
      <c r="Z47" s="69">
        <f>(U47-W47)</f>
        <v>0</v>
      </c>
      <c r="AA47" s="17">
        <f>SUM(Q47:U47,G47:K47)</f>
        <v>0</v>
      </c>
      <c r="AB47" s="73">
        <f>AVERAGE(Q47:U47,G47:K47)</f>
        <v>0</v>
      </c>
      <c r="AC47" s="17">
        <f>MAX(G47:K47,Q47:U47)-MIN(G47:K47,Q47:U47)</f>
        <v>0</v>
      </c>
      <c r="AD47" s="73">
        <f>_xlfn.STDEV.P(Q47:U47,G47:K47)</f>
        <v>0</v>
      </c>
      <c r="AE47" s="73">
        <f>(U47-AB47)</f>
        <v>0</v>
      </c>
    </row>
    <row r="48" spans="2:31" ht="15.75" thickBot="1" x14ac:dyDescent="0.3">
      <c r="B48" s="57" t="s">
        <v>28</v>
      </c>
      <c r="C48" s="35" t="s">
        <v>307</v>
      </c>
      <c r="D48" s="191">
        <f>(D47/D49)</f>
        <v>0</v>
      </c>
      <c r="E48" s="191">
        <f t="shared" ref="E48" si="42">(E47/E49)</f>
        <v>0</v>
      </c>
      <c r="F48" s="191">
        <f t="shared" ref="F48" si="43">(F47/F49)</f>
        <v>0</v>
      </c>
      <c r="G48" s="76">
        <f t="shared" ref="G48" si="44">(G47/G49)</f>
        <v>0</v>
      </c>
      <c r="H48" s="76">
        <f t="shared" ref="H48" si="45">(H47/H49)</f>
        <v>0</v>
      </c>
      <c r="I48" s="76">
        <f>(I47/I49)</f>
        <v>0</v>
      </c>
      <c r="J48" s="76">
        <f t="shared" ref="J48:K48" si="46">(J47/J49)</f>
        <v>0</v>
      </c>
      <c r="K48" s="76">
        <f t="shared" si="46"/>
        <v>0</v>
      </c>
      <c r="L48" s="97">
        <f>(L47/L49)</f>
        <v>0</v>
      </c>
      <c r="M48" s="106"/>
      <c r="N48" s="106"/>
      <c r="O48" s="106"/>
      <c r="P48" s="106"/>
      <c r="Q48" s="76">
        <f t="shared" ref="Q48" si="47">(Q47/Q49)</f>
        <v>0</v>
      </c>
      <c r="R48" s="76">
        <f>(R47/R49)</f>
        <v>0</v>
      </c>
      <c r="S48" s="76">
        <f>(S47/S49)</f>
        <v>0</v>
      </c>
      <c r="T48" s="76">
        <f>(T47/T49)</f>
        <v>0</v>
      </c>
      <c r="U48" s="96">
        <f>(U47/U49)</f>
        <v>0</v>
      </c>
      <c r="V48" s="97">
        <f>(V47/V49)</f>
        <v>0</v>
      </c>
      <c r="W48" s="106"/>
      <c r="X48" s="106"/>
      <c r="Y48" s="106"/>
      <c r="Z48" s="106"/>
      <c r="AA48" s="104">
        <f>(AA47/AA49)</f>
        <v>0</v>
      </c>
      <c r="AB48" s="115"/>
      <c r="AC48" s="115"/>
      <c r="AD48" s="115"/>
      <c r="AE48" s="115"/>
    </row>
    <row r="49" spans="2:31" x14ac:dyDescent="0.25">
      <c r="B49" s="36" t="s">
        <v>19</v>
      </c>
      <c r="C49" s="30" t="s">
        <v>307</v>
      </c>
      <c r="D49" s="116">
        <v>49</v>
      </c>
      <c r="E49" s="116">
        <v>56</v>
      </c>
      <c r="F49" s="116">
        <v>69</v>
      </c>
      <c r="G49" s="117">
        <v>59</v>
      </c>
      <c r="H49" s="117">
        <v>77</v>
      </c>
      <c r="I49" s="117">
        <v>49</v>
      </c>
      <c r="J49" s="117">
        <v>49</v>
      </c>
      <c r="K49" s="117">
        <v>53</v>
      </c>
      <c r="L49" s="118">
        <f>SUM(G49:K49)</f>
        <v>287</v>
      </c>
      <c r="M49" s="119">
        <f>AVERAGE(G49:K49)</f>
        <v>57.4</v>
      </c>
      <c r="N49" s="118">
        <f>MAX(G49:K49)-MIN(G49:K49)</f>
        <v>28</v>
      </c>
      <c r="O49" s="119">
        <f>_xlfn.STDEV.P(G49:K49)</f>
        <v>10.461357464497617</v>
      </c>
      <c r="P49" s="119">
        <f>(U49-M49)</f>
        <v>12.600000000000001</v>
      </c>
      <c r="Q49" s="117">
        <v>71</v>
      </c>
      <c r="R49" s="117">
        <v>66</v>
      </c>
      <c r="S49" s="117">
        <v>67</v>
      </c>
      <c r="T49" s="117">
        <v>67</v>
      </c>
      <c r="U49" s="120">
        <v>70</v>
      </c>
      <c r="V49" s="118">
        <f>SUM(Q49:U49)</f>
        <v>341</v>
      </c>
      <c r="W49" s="118">
        <f>AVERAGE(Q49:U49)</f>
        <v>68.2</v>
      </c>
      <c r="X49" s="118">
        <f>MAX(Q49:U49)-MIN(Q49:U49)</f>
        <v>5</v>
      </c>
      <c r="Y49" s="119">
        <f>_xlfn.STDEV.P(Q49:U49)</f>
        <v>1.9390719429665315</v>
      </c>
      <c r="Z49" s="119">
        <f>(U49-W49)</f>
        <v>1.7999999999999972</v>
      </c>
      <c r="AA49" s="121">
        <f>SUM(G49:K49,Q49:U49)</f>
        <v>628</v>
      </c>
      <c r="AB49" s="121">
        <f>AVERAGE(G49:K49,Q49:U49)</f>
        <v>62.8</v>
      </c>
      <c r="AC49" s="121">
        <f>MAX(G49:K49,Q49:U49)-MIN(G49:K49,Q49:U49)</f>
        <v>28</v>
      </c>
      <c r="AD49" s="122">
        <f>_xlfn.STDEV.P(G49:K49,Q49:U49)</f>
        <v>9.2606695222321811</v>
      </c>
      <c r="AE49" s="122">
        <f>(U49-AB49)</f>
        <v>7.2000000000000028</v>
      </c>
    </row>
    <row r="51" spans="2:31" x14ac:dyDescent="0.25">
      <c r="B51" s="271"/>
      <c r="C51" s="283" t="s">
        <v>403</v>
      </c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</row>
    <row r="52" spans="2:31" ht="24.75" thickBot="1" x14ac:dyDescent="0.3">
      <c r="B52" s="18"/>
      <c r="C52" s="19">
        <v>2009</v>
      </c>
      <c r="D52" s="19">
        <v>2010</v>
      </c>
      <c r="E52" s="19">
        <v>2011</v>
      </c>
      <c r="F52" s="19">
        <v>2012</v>
      </c>
      <c r="G52" s="20">
        <v>2013</v>
      </c>
      <c r="H52" s="20">
        <v>2014</v>
      </c>
      <c r="I52" s="20">
        <v>2015</v>
      </c>
      <c r="J52" s="20">
        <v>2016</v>
      </c>
      <c r="K52" s="20">
        <v>2017</v>
      </c>
      <c r="L52" s="21" t="s">
        <v>0</v>
      </c>
      <c r="M52" s="21" t="s">
        <v>1</v>
      </c>
      <c r="N52" s="21" t="s">
        <v>2</v>
      </c>
      <c r="O52" s="21" t="s">
        <v>3</v>
      </c>
      <c r="P52" s="21" t="s">
        <v>435</v>
      </c>
      <c r="Q52" s="20">
        <v>2018</v>
      </c>
      <c r="R52" s="20">
        <v>2019</v>
      </c>
      <c r="S52" s="20">
        <v>2020</v>
      </c>
      <c r="T52" s="20">
        <v>2021</v>
      </c>
      <c r="U52" s="22">
        <v>2022</v>
      </c>
      <c r="V52" s="21" t="s">
        <v>0</v>
      </c>
      <c r="W52" s="21" t="s">
        <v>1</v>
      </c>
      <c r="X52" s="21" t="s">
        <v>2</v>
      </c>
      <c r="Y52" s="21" t="s">
        <v>3</v>
      </c>
      <c r="Z52" s="21" t="s">
        <v>435</v>
      </c>
      <c r="AA52" s="23" t="s">
        <v>5</v>
      </c>
      <c r="AB52" s="23" t="s">
        <v>6</v>
      </c>
      <c r="AC52" s="23" t="s">
        <v>7</v>
      </c>
      <c r="AD52" s="23" t="s">
        <v>8</v>
      </c>
      <c r="AE52" s="23" t="s">
        <v>435</v>
      </c>
    </row>
    <row r="53" spans="2:31" x14ac:dyDescent="0.25">
      <c r="B53" s="12" t="s">
        <v>23</v>
      </c>
      <c r="C53" s="13" t="s">
        <v>307</v>
      </c>
      <c r="D53" s="13">
        <v>6</v>
      </c>
      <c r="E53" s="13">
        <v>6</v>
      </c>
      <c r="F53" s="13">
        <v>1</v>
      </c>
      <c r="G53" s="14">
        <v>4</v>
      </c>
      <c r="H53" s="14">
        <v>5</v>
      </c>
      <c r="I53" s="14">
        <v>2</v>
      </c>
      <c r="J53" s="14">
        <v>6</v>
      </c>
      <c r="K53" s="14">
        <v>10</v>
      </c>
      <c r="L53" s="15">
        <f>SUM(G53:K53)</f>
        <v>27</v>
      </c>
      <c r="M53" s="69">
        <f>AVERAGE(G53:K53)</f>
        <v>5.4</v>
      </c>
      <c r="N53" s="15">
        <f>MAX(G53:K53)-MIN(G53:K53)</f>
        <v>8</v>
      </c>
      <c r="O53" s="69">
        <f>_xlfn.STDEV.P(G53:K53)</f>
        <v>2.6532998322843198</v>
      </c>
      <c r="P53" s="69">
        <f>(U53-M53)</f>
        <v>-4.4000000000000004</v>
      </c>
      <c r="Q53" s="14">
        <v>5</v>
      </c>
      <c r="R53" s="14">
        <v>6</v>
      </c>
      <c r="S53" s="14">
        <v>8</v>
      </c>
      <c r="T53" s="14">
        <v>3</v>
      </c>
      <c r="U53" s="16">
        <v>1</v>
      </c>
      <c r="V53" s="15">
        <f>SUM(Q53:U53)</f>
        <v>23</v>
      </c>
      <c r="W53" s="69">
        <f>AVERAGE(Q53:U53)</f>
        <v>4.5999999999999996</v>
      </c>
      <c r="X53" s="15">
        <f>MAX(Q53:U53)-MIN(Q53:U53)</f>
        <v>7</v>
      </c>
      <c r="Y53" s="69">
        <f>_xlfn.STDEV.P(Q53:U53)</f>
        <v>2.4166091947189146</v>
      </c>
      <c r="Z53" s="69">
        <f>(U53-W53)</f>
        <v>-3.5999999999999996</v>
      </c>
      <c r="AA53" s="17">
        <f>SUM(Q53:U53,G53:K53)</f>
        <v>50</v>
      </c>
      <c r="AB53" s="73">
        <f>AVERAGE(Q53:U53,G53:K53)</f>
        <v>5</v>
      </c>
      <c r="AC53" s="17">
        <f>MAX(G53:K53,Q53:U53)-MIN(G53:K53,Q53:U53)</f>
        <v>9</v>
      </c>
      <c r="AD53" s="73">
        <f>_xlfn.STDEV.P(Q53:U53,G53:K53)</f>
        <v>2.5690465157330258</v>
      </c>
      <c r="AE53" s="73">
        <f>(U53-AB53)</f>
        <v>-4</v>
      </c>
    </row>
    <row r="54" spans="2:31" ht="15.75" thickBot="1" x14ac:dyDescent="0.3">
      <c r="B54" s="57" t="s">
        <v>28</v>
      </c>
      <c r="C54" s="35" t="s">
        <v>307</v>
      </c>
      <c r="D54" s="191">
        <f>(D53/D55)</f>
        <v>0.12244897959183673</v>
      </c>
      <c r="E54" s="191">
        <f t="shared" ref="E54" si="48">(E53/E55)</f>
        <v>0.10714285714285714</v>
      </c>
      <c r="F54" s="191">
        <f t="shared" ref="F54" si="49">(F53/F55)</f>
        <v>1.4492753623188406E-2</v>
      </c>
      <c r="G54" s="76">
        <f t="shared" ref="G54" si="50">(G53/G55)</f>
        <v>6.7796610169491525E-2</v>
      </c>
      <c r="H54" s="76">
        <f t="shared" ref="H54" si="51">(H53/H55)</f>
        <v>6.4935064935064929E-2</v>
      </c>
      <c r="I54" s="76">
        <f>(I53/I55)</f>
        <v>4.0816326530612242E-2</v>
      </c>
      <c r="J54" s="76">
        <f t="shared" ref="J54:K54" si="52">(J53/J55)</f>
        <v>0.12244897959183673</v>
      </c>
      <c r="K54" s="76">
        <f t="shared" si="52"/>
        <v>0.18867924528301888</v>
      </c>
      <c r="L54" s="97">
        <f>(L53/L55)</f>
        <v>9.4076655052264813E-2</v>
      </c>
      <c r="M54" s="106"/>
      <c r="N54" s="106"/>
      <c r="O54" s="106"/>
      <c r="P54" s="106"/>
      <c r="Q54" s="76">
        <f t="shared" ref="Q54" si="53">(Q53/Q55)</f>
        <v>7.0422535211267609E-2</v>
      </c>
      <c r="R54" s="76">
        <f>(R53/R55)</f>
        <v>9.0909090909090912E-2</v>
      </c>
      <c r="S54" s="76">
        <f>(S53/S55)</f>
        <v>0.11940298507462686</v>
      </c>
      <c r="T54" s="76">
        <f>(T53/T55)</f>
        <v>4.4776119402985072E-2</v>
      </c>
      <c r="U54" s="96">
        <f>(U53/U55)</f>
        <v>1.4285714285714285E-2</v>
      </c>
      <c r="V54" s="97">
        <f>(V53/V55)</f>
        <v>6.7448680351906154E-2</v>
      </c>
      <c r="W54" s="106"/>
      <c r="X54" s="106"/>
      <c r="Y54" s="106"/>
      <c r="Z54" s="106"/>
      <c r="AA54" s="104">
        <f>(AA53/AA55)</f>
        <v>7.9617834394904455E-2</v>
      </c>
      <c r="AB54" s="115"/>
      <c r="AC54" s="115"/>
      <c r="AD54" s="115"/>
      <c r="AE54" s="115"/>
    </row>
    <row r="55" spans="2:31" x14ac:dyDescent="0.25">
      <c r="B55" s="36" t="s">
        <v>19</v>
      </c>
      <c r="C55" s="30" t="s">
        <v>307</v>
      </c>
      <c r="D55" s="116">
        <v>49</v>
      </c>
      <c r="E55" s="116">
        <v>56</v>
      </c>
      <c r="F55" s="116">
        <v>69</v>
      </c>
      <c r="G55" s="117">
        <v>59</v>
      </c>
      <c r="H55" s="117">
        <v>77</v>
      </c>
      <c r="I55" s="117">
        <v>49</v>
      </c>
      <c r="J55" s="117">
        <v>49</v>
      </c>
      <c r="K55" s="117">
        <v>53</v>
      </c>
      <c r="L55" s="118">
        <f>SUM(G55:K55)</f>
        <v>287</v>
      </c>
      <c r="M55" s="119">
        <f>AVERAGE(G55:K55)</f>
        <v>57.4</v>
      </c>
      <c r="N55" s="118">
        <f>MAX(G55:K55)-MIN(G55:K55)</f>
        <v>28</v>
      </c>
      <c r="O55" s="119">
        <f>_xlfn.STDEV.P(G55:K55)</f>
        <v>10.461357464497617</v>
      </c>
      <c r="P55" s="119">
        <f>(U55-M55)</f>
        <v>12.600000000000001</v>
      </c>
      <c r="Q55" s="117">
        <v>71</v>
      </c>
      <c r="R55" s="117">
        <v>66</v>
      </c>
      <c r="S55" s="117">
        <v>67</v>
      </c>
      <c r="T55" s="117">
        <v>67</v>
      </c>
      <c r="U55" s="120">
        <v>70</v>
      </c>
      <c r="V55" s="118">
        <f>SUM(Q55:U55)</f>
        <v>341</v>
      </c>
      <c r="W55" s="118">
        <f>AVERAGE(Q55:U55)</f>
        <v>68.2</v>
      </c>
      <c r="X55" s="118">
        <f>MAX(Q55:U55)-MIN(Q55:U55)</f>
        <v>5</v>
      </c>
      <c r="Y55" s="119">
        <f>_xlfn.STDEV.P(Q55:U55)</f>
        <v>1.9390719429665315</v>
      </c>
      <c r="Z55" s="119">
        <f>(U55-W55)</f>
        <v>1.7999999999999972</v>
      </c>
      <c r="AA55" s="121">
        <f>SUM(G55:K55,Q55:U55)</f>
        <v>628</v>
      </c>
      <c r="AB55" s="121">
        <f>AVERAGE(G55:K55,Q55:U55)</f>
        <v>62.8</v>
      </c>
      <c r="AC55" s="121">
        <f>MAX(G55:K55,Q55:U55)-MIN(G55:K55,Q55:U55)</f>
        <v>28</v>
      </c>
      <c r="AD55" s="122">
        <f>_xlfn.STDEV.P(G55:K55,Q55:U55)</f>
        <v>9.2606695222321811</v>
      </c>
      <c r="AE55" s="122">
        <f>(U55-AB55)</f>
        <v>7.2000000000000028</v>
      </c>
    </row>
    <row r="57" spans="2:31" x14ac:dyDescent="0.25">
      <c r="B57" s="271"/>
      <c r="C57" s="283" t="s">
        <v>404</v>
      </c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</row>
    <row r="58" spans="2:31" ht="24.75" thickBot="1" x14ac:dyDescent="0.3">
      <c r="B58" s="18"/>
      <c r="C58" s="19">
        <v>2009</v>
      </c>
      <c r="D58" s="19">
        <v>2010</v>
      </c>
      <c r="E58" s="19">
        <v>2011</v>
      </c>
      <c r="F58" s="19">
        <v>2012</v>
      </c>
      <c r="G58" s="20">
        <v>2013</v>
      </c>
      <c r="H58" s="20">
        <v>2014</v>
      </c>
      <c r="I58" s="20">
        <v>2015</v>
      </c>
      <c r="J58" s="20">
        <v>2016</v>
      </c>
      <c r="K58" s="20">
        <v>2017</v>
      </c>
      <c r="L58" s="21" t="s">
        <v>0</v>
      </c>
      <c r="M58" s="21" t="s">
        <v>1</v>
      </c>
      <c r="N58" s="21" t="s">
        <v>2</v>
      </c>
      <c r="O58" s="21" t="s">
        <v>3</v>
      </c>
      <c r="P58" s="21" t="s">
        <v>435</v>
      </c>
      <c r="Q58" s="20">
        <v>2018</v>
      </c>
      <c r="R58" s="20">
        <v>2019</v>
      </c>
      <c r="S58" s="20">
        <v>2020</v>
      </c>
      <c r="T58" s="20">
        <v>2021</v>
      </c>
      <c r="U58" s="22">
        <v>2022</v>
      </c>
      <c r="V58" s="21" t="s">
        <v>0</v>
      </c>
      <c r="W58" s="21" t="s">
        <v>1</v>
      </c>
      <c r="X58" s="21" t="s">
        <v>2</v>
      </c>
      <c r="Y58" s="21" t="s">
        <v>3</v>
      </c>
      <c r="Z58" s="21" t="s">
        <v>435</v>
      </c>
      <c r="AA58" s="23" t="s">
        <v>5</v>
      </c>
      <c r="AB58" s="23" t="s">
        <v>6</v>
      </c>
      <c r="AC58" s="23" t="s">
        <v>7</v>
      </c>
      <c r="AD58" s="23" t="s">
        <v>8</v>
      </c>
      <c r="AE58" s="23" t="s">
        <v>435</v>
      </c>
    </row>
    <row r="59" spans="2:31" x14ac:dyDescent="0.25">
      <c r="B59" s="12" t="s">
        <v>23</v>
      </c>
      <c r="C59" s="13" t="s">
        <v>307</v>
      </c>
      <c r="D59" s="13">
        <v>0</v>
      </c>
      <c r="E59" s="13">
        <v>0</v>
      </c>
      <c r="F59" s="13">
        <v>0</v>
      </c>
      <c r="G59" s="14">
        <v>1</v>
      </c>
      <c r="H59" s="14">
        <v>1</v>
      </c>
      <c r="I59" s="14">
        <v>0</v>
      </c>
      <c r="J59" s="14">
        <v>0</v>
      </c>
      <c r="K59" s="14">
        <v>0</v>
      </c>
      <c r="L59" s="15">
        <f>SUM(G59:K59)</f>
        <v>2</v>
      </c>
      <c r="M59" s="69">
        <f>AVERAGE(G59:K59)</f>
        <v>0.4</v>
      </c>
      <c r="N59" s="15">
        <f>MAX(G59:K59)-MIN(G59:K59)</f>
        <v>1</v>
      </c>
      <c r="O59" s="69">
        <f>_xlfn.STDEV.P(G59:K59)</f>
        <v>0.4898979485566356</v>
      </c>
      <c r="P59" s="69">
        <f>(U59-M59)</f>
        <v>-0.4</v>
      </c>
      <c r="Q59" s="14">
        <v>1</v>
      </c>
      <c r="R59" s="14">
        <v>1</v>
      </c>
      <c r="S59" s="14">
        <v>0</v>
      </c>
      <c r="T59" s="14">
        <v>0</v>
      </c>
      <c r="U59" s="16">
        <v>0</v>
      </c>
      <c r="V59" s="15">
        <f>SUM(Q59:U59)</f>
        <v>2</v>
      </c>
      <c r="W59" s="69">
        <f>AVERAGE(Q59:U59)</f>
        <v>0.4</v>
      </c>
      <c r="X59" s="15">
        <f>MAX(Q59:U59)-MIN(Q59:U59)</f>
        <v>1</v>
      </c>
      <c r="Y59" s="69">
        <f>_xlfn.STDEV.P(Q59:U59)</f>
        <v>0.4898979485566356</v>
      </c>
      <c r="Z59" s="69">
        <f>(U59-W59)</f>
        <v>-0.4</v>
      </c>
      <c r="AA59" s="17">
        <f>SUM(Q59:U59,G59:K59)</f>
        <v>4</v>
      </c>
      <c r="AB59" s="73">
        <f>AVERAGE(Q59:U59,G59:K59)</f>
        <v>0.4</v>
      </c>
      <c r="AC59" s="17">
        <f>MAX(G59:K59,Q59:U59)-MIN(G59:K59,Q59:U59)</f>
        <v>1</v>
      </c>
      <c r="AD59" s="73">
        <f>_xlfn.STDEV.P(Q59:U59,G59:K59)</f>
        <v>0.4898979485566356</v>
      </c>
      <c r="AE59" s="73">
        <f>(U59-AB59)</f>
        <v>-0.4</v>
      </c>
    </row>
    <row r="60" spans="2:31" ht="15.75" thickBot="1" x14ac:dyDescent="0.3">
      <c r="B60" s="57" t="s">
        <v>28</v>
      </c>
      <c r="C60" s="35" t="s">
        <v>307</v>
      </c>
      <c r="D60" s="191">
        <f>(D59/D61)</f>
        <v>0</v>
      </c>
      <c r="E60" s="191">
        <f t="shared" ref="E60" si="54">(E59/E61)</f>
        <v>0</v>
      </c>
      <c r="F60" s="191">
        <f t="shared" ref="F60" si="55">(F59/F61)</f>
        <v>0</v>
      </c>
      <c r="G60" s="76">
        <f t="shared" ref="G60" si="56">(G59/G61)</f>
        <v>1.6949152542372881E-2</v>
      </c>
      <c r="H60" s="76">
        <f t="shared" ref="H60" si="57">(H59/H61)</f>
        <v>1.2987012987012988E-2</v>
      </c>
      <c r="I60" s="76">
        <f>(I59/I61)</f>
        <v>0</v>
      </c>
      <c r="J60" s="76">
        <f t="shared" ref="J60:K60" si="58">(J59/J61)</f>
        <v>0</v>
      </c>
      <c r="K60" s="76">
        <f t="shared" si="58"/>
        <v>0</v>
      </c>
      <c r="L60" s="97">
        <f>(L59/L61)</f>
        <v>6.9686411149825784E-3</v>
      </c>
      <c r="M60" s="106"/>
      <c r="N60" s="106"/>
      <c r="O60" s="106"/>
      <c r="P60" s="106"/>
      <c r="Q60" s="76">
        <f t="shared" ref="Q60" si="59">(Q59/Q61)</f>
        <v>1.4084507042253521E-2</v>
      </c>
      <c r="R60" s="76">
        <f>(R59/R61)</f>
        <v>1.5151515151515152E-2</v>
      </c>
      <c r="S60" s="76">
        <f>(S59/S61)</f>
        <v>0</v>
      </c>
      <c r="T60" s="76">
        <f>(T59/T61)</f>
        <v>0</v>
      </c>
      <c r="U60" s="96">
        <f>(U59/U61)</f>
        <v>0</v>
      </c>
      <c r="V60" s="97">
        <f>(V59/V61)</f>
        <v>5.8651026392961877E-3</v>
      </c>
      <c r="W60" s="106"/>
      <c r="X60" s="106"/>
      <c r="Y60" s="106"/>
      <c r="Z60" s="106"/>
      <c r="AA60" s="104">
        <f>(AA59/AA61)</f>
        <v>6.369426751592357E-3</v>
      </c>
      <c r="AB60" s="115"/>
      <c r="AC60" s="115"/>
      <c r="AD60" s="115"/>
      <c r="AE60" s="115"/>
    </row>
    <row r="61" spans="2:31" x14ac:dyDescent="0.25">
      <c r="B61" s="36" t="s">
        <v>19</v>
      </c>
      <c r="C61" s="30" t="s">
        <v>307</v>
      </c>
      <c r="D61" s="116">
        <v>49</v>
      </c>
      <c r="E61" s="116">
        <v>56</v>
      </c>
      <c r="F61" s="116">
        <v>69</v>
      </c>
      <c r="G61" s="117">
        <v>59</v>
      </c>
      <c r="H61" s="117">
        <v>77</v>
      </c>
      <c r="I61" s="117">
        <v>49</v>
      </c>
      <c r="J61" s="117">
        <v>49</v>
      </c>
      <c r="K61" s="117">
        <v>53</v>
      </c>
      <c r="L61" s="118">
        <f>SUM(G61:K61)</f>
        <v>287</v>
      </c>
      <c r="M61" s="119">
        <f>AVERAGE(G61:K61)</f>
        <v>57.4</v>
      </c>
      <c r="N61" s="118">
        <f>MAX(G61:K61)-MIN(G61:K61)</f>
        <v>28</v>
      </c>
      <c r="O61" s="119">
        <f>_xlfn.STDEV.P(G61:K61)</f>
        <v>10.461357464497617</v>
      </c>
      <c r="P61" s="119">
        <f>(U61-M61)</f>
        <v>12.600000000000001</v>
      </c>
      <c r="Q61" s="117">
        <v>71</v>
      </c>
      <c r="R61" s="117">
        <v>66</v>
      </c>
      <c r="S61" s="117">
        <v>67</v>
      </c>
      <c r="T61" s="117">
        <v>67</v>
      </c>
      <c r="U61" s="120">
        <v>70</v>
      </c>
      <c r="V61" s="118">
        <f>SUM(Q61:U61)</f>
        <v>341</v>
      </c>
      <c r="W61" s="118">
        <f>AVERAGE(Q61:U61)</f>
        <v>68.2</v>
      </c>
      <c r="X61" s="118">
        <f>MAX(Q61:U61)-MIN(Q61:U61)</f>
        <v>5</v>
      </c>
      <c r="Y61" s="119">
        <f>_xlfn.STDEV.P(Q61:U61)</f>
        <v>1.9390719429665315</v>
      </c>
      <c r="Z61" s="119">
        <f>(U61-W61)</f>
        <v>1.7999999999999972</v>
      </c>
      <c r="AA61" s="121">
        <f>SUM(G61:K61,Q61:U61)</f>
        <v>628</v>
      </c>
      <c r="AB61" s="121">
        <f>AVERAGE(G61:K61,Q61:U61)</f>
        <v>62.8</v>
      </c>
      <c r="AC61" s="121">
        <f>MAX(G61:K61,Q61:U61)-MIN(G61:K61,Q61:U61)</f>
        <v>28</v>
      </c>
      <c r="AD61" s="122">
        <f>_xlfn.STDEV.P(G61:K61,Q61:U61)</f>
        <v>9.2606695222321811</v>
      </c>
      <c r="AE61" s="122">
        <f>(U61-AB61)</f>
        <v>7.2000000000000028</v>
      </c>
    </row>
    <row r="63" spans="2:31" x14ac:dyDescent="0.25">
      <c r="B63" s="271"/>
      <c r="C63" s="283" t="s">
        <v>98</v>
      </c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</row>
    <row r="64" spans="2:31" ht="24.75" thickBot="1" x14ac:dyDescent="0.3">
      <c r="B64" s="18"/>
      <c r="C64" s="19">
        <v>2009</v>
      </c>
      <c r="D64" s="19">
        <v>2010</v>
      </c>
      <c r="E64" s="19">
        <v>2011</v>
      </c>
      <c r="F64" s="19">
        <v>2012</v>
      </c>
      <c r="G64" s="20">
        <v>2013</v>
      </c>
      <c r="H64" s="20">
        <v>2014</v>
      </c>
      <c r="I64" s="20">
        <v>2015</v>
      </c>
      <c r="J64" s="20">
        <v>2016</v>
      </c>
      <c r="K64" s="20">
        <v>2017</v>
      </c>
      <c r="L64" s="21" t="s">
        <v>0</v>
      </c>
      <c r="M64" s="21" t="s">
        <v>1</v>
      </c>
      <c r="N64" s="21" t="s">
        <v>2</v>
      </c>
      <c r="O64" s="21" t="s">
        <v>3</v>
      </c>
      <c r="P64" s="21" t="s">
        <v>435</v>
      </c>
      <c r="Q64" s="20">
        <v>2018</v>
      </c>
      <c r="R64" s="20">
        <v>2019</v>
      </c>
      <c r="S64" s="20">
        <v>2020</v>
      </c>
      <c r="T64" s="20">
        <v>2021</v>
      </c>
      <c r="U64" s="22">
        <v>2022</v>
      </c>
      <c r="V64" s="21" t="s">
        <v>0</v>
      </c>
      <c r="W64" s="21" t="s">
        <v>1</v>
      </c>
      <c r="X64" s="21" t="s">
        <v>2</v>
      </c>
      <c r="Y64" s="21" t="s">
        <v>3</v>
      </c>
      <c r="Z64" s="21" t="s">
        <v>435</v>
      </c>
      <c r="AA64" s="23" t="s">
        <v>5</v>
      </c>
      <c r="AB64" s="23" t="s">
        <v>6</v>
      </c>
      <c r="AC64" s="23" t="s">
        <v>7</v>
      </c>
      <c r="AD64" s="23" t="s">
        <v>8</v>
      </c>
      <c r="AE64" s="23" t="s">
        <v>435</v>
      </c>
    </row>
    <row r="65" spans="2:31" x14ac:dyDescent="0.25">
      <c r="B65" s="12" t="s">
        <v>23</v>
      </c>
      <c r="C65" s="13" t="s">
        <v>307</v>
      </c>
      <c r="D65" s="13">
        <v>7</v>
      </c>
      <c r="E65" s="13">
        <v>4</v>
      </c>
      <c r="F65" s="13">
        <v>13</v>
      </c>
      <c r="G65" s="14">
        <v>13</v>
      </c>
      <c r="H65" s="14">
        <v>22</v>
      </c>
      <c r="I65" s="14">
        <v>14</v>
      </c>
      <c r="J65" s="14">
        <v>13</v>
      </c>
      <c r="K65" s="14">
        <v>12</v>
      </c>
      <c r="L65" s="15">
        <f>SUM(G65:K65)</f>
        <v>74</v>
      </c>
      <c r="M65" s="69">
        <f>AVERAGE(G65:K65)</f>
        <v>14.8</v>
      </c>
      <c r="N65" s="15">
        <f>MAX(G65:K65)-MIN(G65:K65)</f>
        <v>10</v>
      </c>
      <c r="O65" s="69">
        <f>_xlfn.STDEV.P(G65:K65)</f>
        <v>3.6551333764994132</v>
      </c>
      <c r="P65" s="69">
        <f>(U65-M65)</f>
        <v>-0.80000000000000071</v>
      </c>
      <c r="Q65" s="14">
        <v>16</v>
      </c>
      <c r="R65" s="14">
        <v>12</v>
      </c>
      <c r="S65" s="14">
        <v>11</v>
      </c>
      <c r="T65" s="14">
        <v>16</v>
      </c>
      <c r="U65" s="16">
        <v>14</v>
      </c>
      <c r="V65" s="15">
        <f>SUM(Q65:U65)</f>
        <v>69</v>
      </c>
      <c r="W65" s="69">
        <f>AVERAGE(Q65:U65)</f>
        <v>13.8</v>
      </c>
      <c r="X65" s="15">
        <f>MAX(Q65:U65)-MIN(Q65:U65)</f>
        <v>5</v>
      </c>
      <c r="Y65" s="69">
        <f>_xlfn.STDEV.P(Q65:U65)</f>
        <v>2.0396078054371141</v>
      </c>
      <c r="Z65" s="69">
        <f>(U65-W65)</f>
        <v>0.19999999999999929</v>
      </c>
      <c r="AA65" s="17">
        <f>SUM(Q65:U65,G65:K65)</f>
        <v>143</v>
      </c>
      <c r="AB65" s="73">
        <f>AVERAGE(Q65:U65,G65:K65)</f>
        <v>14.3</v>
      </c>
      <c r="AC65" s="17">
        <f>MAX(G65:K65,Q65:U65)-MIN(G65:K65,Q65:U65)</f>
        <v>11</v>
      </c>
      <c r="AD65" s="73">
        <f>_xlfn.STDEV.P(Q65:U65,G65:K65)</f>
        <v>3.0016662039607267</v>
      </c>
      <c r="AE65" s="73">
        <f>(U65-AB65)</f>
        <v>-0.30000000000000071</v>
      </c>
    </row>
    <row r="66" spans="2:31" ht="15.75" thickBot="1" x14ac:dyDescent="0.3">
      <c r="B66" s="57" t="s">
        <v>28</v>
      </c>
      <c r="C66" s="35" t="s">
        <v>307</v>
      </c>
      <c r="D66" s="191">
        <f>(D65/D67)</f>
        <v>0.14285714285714285</v>
      </c>
      <c r="E66" s="191">
        <f t="shared" ref="E66" si="60">(E65/E67)</f>
        <v>7.1428571428571425E-2</v>
      </c>
      <c r="F66" s="191">
        <f t="shared" ref="F66" si="61">(F65/F67)</f>
        <v>0.18840579710144928</v>
      </c>
      <c r="G66" s="76">
        <f t="shared" ref="G66" si="62">(G65/G67)</f>
        <v>0.22033898305084745</v>
      </c>
      <c r="H66" s="76">
        <f t="shared" ref="H66" si="63">(H65/H67)</f>
        <v>0.2857142857142857</v>
      </c>
      <c r="I66" s="76">
        <f>(I65/I67)</f>
        <v>0.2857142857142857</v>
      </c>
      <c r="J66" s="76">
        <f t="shared" ref="J66:K66" si="64">(J65/J67)</f>
        <v>0.26530612244897961</v>
      </c>
      <c r="K66" s="76">
        <f t="shared" si="64"/>
        <v>0.22641509433962265</v>
      </c>
      <c r="L66" s="97">
        <f>(L65/L67)</f>
        <v>0.25783972125435539</v>
      </c>
      <c r="M66" s="106"/>
      <c r="N66" s="106"/>
      <c r="O66" s="106"/>
      <c r="P66" s="106"/>
      <c r="Q66" s="76">
        <f t="shared" ref="Q66" si="65">(Q65/Q67)</f>
        <v>0.22535211267605634</v>
      </c>
      <c r="R66" s="76">
        <f>(R65/R67)</f>
        <v>0.18181818181818182</v>
      </c>
      <c r="S66" s="76">
        <f>(S65/S67)</f>
        <v>0.16417910447761194</v>
      </c>
      <c r="T66" s="76">
        <f>(T65/T67)</f>
        <v>0.23880597014925373</v>
      </c>
      <c r="U66" s="96">
        <f>(U65/U67)</f>
        <v>0.2</v>
      </c>
      <c r="V66" s="97">
        <f>(V65/V67)</f>
        <v>0.20234604105571846</v>
      </c>
      <c r="W66" s="106"/>
      <c r="X66" s="106"/>
      <c r="Y66" s="106"/>
      <c r="Z66" s="106"/>
      <c r="AA66" s="104">
        <f>(AA65/AA67)</f>
        <v>0.22770700636942676</v>
      </c>
      <c r="AB66" s="115"/>
      <c r="AC66" s="115"/>
      <c r="AD66" s="115"/>
      <c r="AE66" s="115"/>
    </row>
    <row r="67" spans="2:31" x14ac:dyDescent="0.25">
      <c r="B67" s="36" t="s">
        <v>19</v>
      </c>
      <c r="C67" s="30" t="s">
        <v>307</v>
      </c>
      <c r="D67" s="116">
        <v>49</v>
      </c>
      <c r="E67" s="116">
        <v>56</v>
      </c>
      <c r="F67" s="116">
        <v>69</v>
      </c>
      <c r="G67" s="117">
        <v>59</v>
      </c>
      <c r="H67" s="117">
        <v>77</v>
      </c>
      <c r="I67" s="117">
        <v>49</v>
      </c>
      <c r="J67" s="117">
        <v>49</v>
      </c>
      <c r="K67" s="117">
        <v>53</v>
      </c>
      <c r="L67" s="118">
        <f>SUM(G67:K67)</f>
        <v>287</v>
      </c>
      <c r="M67" s="119">
        <f>AVERAGE(G67:K67)</f>
        <v>57.4</v>
      </c>
      <c r="N67" s="118">
        <f>MAX(G67:K67)-MIN(G67:K67)</f>
        <v>28</v>
      </c>
      <c r="O67" s="119">
        <f>_xlfn.STDEV.P(G67:K67)</f>
        <v>10.461357464497617</v>
      </c>
      <c r="P67" s="119">
        <f>(U67-M67)</f>
        <v>12.600000000000001</v>
      </c>
      <c r="Q67" s="117">
        <v>71</v>
      </c>
      <c r="R67" s="117">
        <v>66</v>
      </c>
      <c r="S67" s="117">
        <v>67</v>
      </c>
      <c r="T67" s="117">
        <v>67</v>
      </c>
      <c r="U67" s="120">
        <v>70</v>
      </c>
      <c r="V67" s="118">
        <f>SUM(Q67:U67)</f>
        <v>341</v>
      </c>
      <c r="W67" s="118">
        <f>AVERAGE(Q67:U67)</f>
        <v>68.2</v>
      </c>
      <c r="X67" s="118">
        <f>MAX(Q67:U67)-MIN(Q67:U67)</f>
        <v>5</v>
      </c>
      <c r="Y67" s="119">
        <f>_xlfn.STDEV.P(Q67:U67)</f>
        <v>1.9390719429665315</v>
      </c>
      <c r="Z67" s="119">
        <f>(U67-W67)</f>
        <v>1.7999999999999972</v>
      </c>
      <c r="AA67" s="121">
        <f>SUM(G67:K67,Q67:U67)</f>
        <v>628</v>
      </c>
      <c r="AB67" s="121">
        <f>AVERAGE(G67:K67,Q67:U67)</f>
        <v>62.8</v>
      </c>
      <c r="AC67" s="121">
        <f>MAX(G67:K67,Q67:U67)-MIN(G67:K67,Q67:U67)</f>
        <v>28</v>
      </c>
      <c r="AD67" s="122">
        <f>_xlfn.STDEV.P(G67:K67,Q67:U67)</f>
        <v>9.2606695222321811</v>
      </c>
      <c r="AE67" s="122">
        <f>(U67-AB67)</f>
        <v>7.2000000000000028</v>
      </c>
    </row>
    <row r="69" spans="2:31" x14ac:dyDescent="0.25">
      <c r="B69" s="271"/>
      <c r="C69" s="283" t="s">
        <v>99</v>
      </c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</row>
    <row r="70" spans="2:31" ht="24.75" thickBot="1" x14ac:dyDescent="0.3">
      <c r="B70" s="18"/>
      <c r="C70" s="19">
        <v>2009</v>
      </c>
      <c r="D70" s="19">
        <v>2010</v>
      </c>
      <c r="E70" s="19">
        <v>2011</v>
      </c>
      <c r="F70" s="19">
        <v>2012</v>
      </c>
      <c r="G70" s="20">
        <v>2013</v>
      </c>
      <c r="H70" s="20">
        <v>2014</v>
      </c>
      <c r="I70" s="20">
        <v>2015</v>
      </c>
      <c r="J70" s="20">
        <v>2016</v>
      </c>
      <c r="K70" s="20">
        <v>2017</v>
      </c>
      <c r="L70" s="21" t="s">
        <v>0</v>
      </c>
      <c r="M70" s="21" t="s">
        <v>1</v>
      </c>
      <c r="N70" s="21" t="s">
        <v>2</v>
      </c>
      <c r="O70" s="21" t="s">
        <v>3</v>
      </c>
      <c r="P70" s="21" t="s">
        <v>435</v>
      </c>
      <c r="Q70" s="20">
        <v>2018</v>
      </c>
      <c r="R70" s="20">
        <v>2019</v>
      </c>
      <c r="S70" s="20">
        <v>2020</v>
      </c>
      <c r="T70" s="20">
        <v>2021</v>
      </c>
      <c r="U70" s="22">
        <v>2022</v>
      </c>
      <c r="V70" s="21" t="s">
        <v>0</v>
      </c>
      <c r="W70" s="21" t="s">
        <v>1</v>
      </c>
      <c r="X70" s="21" t="s">
        <v>2</v>
      </c>
      <c r="Y70" s="21" t="s">
        <v>3</v>
      </c>
      <c r="Z70" s="21" t="s">
        <v>435</v>
      </c>
      <c r="AA70" s="23" t="s">
        <v>5</v>
      </c>
      <c r="AB70" s="23" t="s">
        <v>6</v>
      </c>
      <c r="AC70" s="23" t="s">
        <v>7</v>
      </c>
      <c r="AD70" s="23" t="s">
        <v>8</v>
      </c>
      <c r="AE70" s="23" t="s">
        <v>435</v>
      </c>
    </row>
    <row r="71" spans="2:31" x14ac:dyDescent="0.25">
      <c r="B71" s="12" t="s">
        <v>100</v>
      </c>
      <c r="C71" s="13" t="s">
        <v>307</v>
      </c>
      <c r="D71" s="13">
        <v>4</v>
      </c>
      <c r="E71" s="13">
        <v>2</v>
      </c>
      <c r="F71" s="13">
        <v>10</v>
      </c>
      <c r="G71" s="14">
        <v>10</v>
      </c>
      <c r="H71" s="14">
        <v>18</v>
      </c>
      <c r="I71" s="14">
        <v>10</v>
      </c>
      <c r="J71" s="14">
        <v>11</v>
      </c>
      <c r="K71" s="14">
        <v>8</v>
      </c>
      <c r="L71" s="15">
        <f>SUM(G71:K71)</f>
        <v>57</v>
      </c>
      <c r="M71" s="69">
        <f>AVERAGE(G71:K71)</f>
        <v>11.4</v>
      </c>
      <c r="N71" s="15">
        <f>MAX(G71:K71)-MIN(G71:K71)</f>
        <v>10</v>
      </c>
      <c r="O71" s="69">
        <f>_xlfn.STDEV.P(G71:K71)</f>
        <v>3.4409301068170506</v>
      </c>
      <c r="P71" s="69">
        <f>(U71-M71)</f>
        <v>-0.40000000000000036</v>
      </c>
      <c r="Q71" s="14">
        <v>13</v>
      </c>
      <c r="R71" s="14">
        <v>7</v>
      </c>
      <c r="S71" s="14">
        <v>7</v>
      </c>
      <c r="T71" s="14">
        <v>12</v>
      </c>
      <c r="U71" s="16">
        <v>11</v>
      </c>
      <c r="V71" s="15">
        <f>SUM(Q71:U71)</f>
        <v>50</v>
      </c>
      <c r="W71" s="69">
        <f>AVERAGE(Q71:U71)</f>
        <v>10</v>
      </c>
      <c r="X71" s="15">
        <f>MAX(Q71:U71)-MIN(Q71:U71)</f>
        <v>6</v>
      </c>
      <c r="Y71" s="69">
        <f>_xlfn.STDEV.P(Q71:U71)</f>
        <v>2.5298221281347035</v>
      </c>
      <c r="Z71" s="69">
        <f>(U71-W71)</f>
        <v>1</v>
      </c>
      <c r="AA71" s="17">
        <f>SUM(Q71:U71,G71:K71)</f>
        <v>107</v>
      </c>
      <c r="AB71" s="73">
        <f>AVERAGE(Q71:U71,G71:K71)</f>
        <v>10.7</v>
      </c>
      <c r="AC71" s="17">
        <f>MAX(G71:K71,Q71:U71)-MIN(G71:K71,Q71:U71)</f>
        <v>11</v>
      </c>
      <c r="AD71" s="73">
        <f>_xlfn.STDEV.P(Q71:U71,G71:K71)</f>
        <v>3.1</v>
      </c>
      <c r="AE71" s="73">
        <f>(U71-AB71)</f>
        <v>0.30000000000000071</v>
      </c>
    </row>
    <row r="72" spans="2:31" ht="15.75" thickBot="1" x14ac:dyDescent="0.3">
      <c r="B72" s="57" t="s">
        <v>28</v>
      </c>
      <c r="C72" s="35" t="s">
        <v>307</v>
      </c>
      <c r="D72" s="191">
        <f>(D71/D77)</f>
        <v>0.5714285714285714</v>
      </c>
      <c r="E72" s="191">
        <f t="shared" ref="E72:K72" si="66">(E71/E77)</f>
        <v>0.5</v>
      </c>
      <c r="F72" s="191">
        <f t="shared" si="66"/>
        <v>0.76923076923076927</v>
      </c>
      <c r="G72" s="76">
        <f t="shared" si="66"/>
        <v>0.76923076923076927</v>
      </c>
      <c r="H72" s="76">
        <f t="shared" si="66"/>
        <v>0.81818181818181823</v>
      </c>
      <c r="I72" s="76">
        <f t="shared" si="66"/>
        <v>0.7142857142857143</v>
      </c>
      <c r="J72" s="76">
        <f t="shared" si="66"/>
        <v>0.84615384615384615</v>
      </c>
      <c r="K72" s="76">
        <f t="shared" si="66"/>
        <v>0.66666666666666663</v>
      </c>
      <c r="L72" s="97">
        <f t="shared" ref="L72:U72" si="67">(L71/L77)</f>
        <v>0.77027027027027029</v>
      </c>
      <c r="M72" s="106"/>
      <c r="N72" s="106"/>
      <c r="O72" s="106"/>
      <c r="P72" s="106"/>
      <c r="Q72" s="76">
        <f t="shared" ref="Q72:T72" si="68">(Q71/Q77)</f>
        <v>0.8125</v>
      </c>
      <c r="R72" s="76">
        <f t="shared" si="68"/>
        <v>0.58333333333333337</v>
      </c>
      <c r="S72" s="76">
        <f t="shared" si="68"/>
        <v>0.63636363636363635</v>
      </c>
      <c r="T72" s="76">
        <f t="shared" si="68"/>
        <v>0.75</v>
      </c>
      <c r="U72" s="96">
        <f t="shared" si="67"/>
        <v>0.7857142857142857</v>
      </c>
      <c r="V72" s="97">
        <f>(V71/V77)</f>
        <v>0.72463768115942029</v>
      </c>
      <c r="W72" s="106"/>
      <c r="X72" s="106"/>
      <c r="Y72" s="106"/>
      <c r="Z72" s="106"/>
      <c r="AA72" s="104">
        <f>(AA71/AA77)</f>
        <v>0.74825174825174823</v>
      </c>
      <c r="AB72" s="115"/>
      <c r="AC72" s="115"/>
      <c r="AD72" s="115"/>
      <c r="AE72" s="115"/>
    </row>
    <row r="73" spans="2:31" s="60" customFormat="1" ht="24" x14ac:dyDescent="0.25">
      <c r="B73" s="219" t="s">
        <v>101</v>
      </c>
      <c r="C73" s="38" t="s">
        <v>307</v>
      </c>
      <c r="D73" s="13">
        <v>1</v>
      </c>
      <c r="E73" s="13">
        <v>2</v>
      </c>
      <c r="F73" s="13">
        <v>1</v>
      </c>
      <c r="G73" s="14">
        <v>3</v>
      </c>
      <c r="H73" s="14">
        <v>9</v>
      </c>
      <c r="I73" s="14">
        <v>4</v>
      </c>
      <c r="J73" s="14">
        <v>3</v>
      </c>
      <c r="K73" s="14">
        <v>2</v>
      </c>
      <c r="L73" s="15">
        <f>SUM(G73:K73)</f>
        <v>21</v>
      </c>
      <c r="M73" s="69">
        <f>AVERAGE(G73:K73)</f>
        <v>4.2</v>
      </c>
      <c r="N73" s="15">
        <f t="shared" ref="N73:N77" si="69">MAX(G73:K73)-MIN(G73:K73)</f>
        <v>7</v>
      </c>
      <c r="O73" s="69">
        <f>_xlfn.STDEV.P(G73:K73)</f>
        <v>2.4819347291981715</v>
      </c>
      <c r="P73" s="69">
        <f>(U73-M73)</f>
        <v>-1.2000000000000002</v>
      </c>
      <c r="Q73" s="14">
        <v>0</v>
      </c>
      <c r="R73" s="14">
        <v>3</v>
      </c>
      <c r="S73" s="14">
        <v>3</v>
      </c>
      <c r="T73" s="14">
        <v>2</v>
      </c>
      <c r="U73" s="16">
        <v>3</v>
      </c>
      <c r="V73" s="15">
        <f>SUM(Q73:U73)</f>
        <v>11</v>
      </c>
      <c r="W73" s="69">
        <f>AVERAGE(Q73:U73)</f>
        <v>2.2000000000000002</v>
      </c>
      <c r="X73" s="15">
        <f t="shared" ref="X73:X77" si="70">MAX(Q73:U73)-MIN(Q73:U73)</f>
        <v>3</v>
      </c>
      <c r="Y73" s="69">
        <f>_xlfn.STDEV.P(Q73:U73)</f>
        <v>1.1661903789690602</v>
      </c>
      <c r="Z73" s="69">
        <f>(U73-W73)</f>
        <v>0.79999999999999982</v>
      </c>
      <c r="AA73" s="17">
        <f>SUM(Q73:U73,G73:K73)</f>
        <v>32</v>
      </c>
      <c r="AB73" s="73">
        <f>AVERAGE(Q73:U73,G73:K73)</f>
        <v>3.2</v>
      </c>
      <c r="AC73" s="17">
        <f t="shared" ref="AC73:AC77" si="71">MAX(G73:K73,Q73:U73)-MIN(G73:K73,Q73:U73)</f>
        <v>9</v>
      </c>
      <c r="AD73" s="73">
        <f>_xlfn.STDEV.P(Q73:U73,G73:K73)</f>
        <v>2.1817424229271429</v>
      </c>
      <c r="AE73" s="73">
        <f>(U73-AB73)</f>
        <v>-0.20000000000000018</v>
      </c>
    </row>
    <row r="74" spans="2:31" ht="15.75" thickBot="1" x14ac:dyDescent="0.3">
      <c r="B74" s="56" t="s">
        <v>28</v>
      </c>
      <c r="C74" s="35" t="s">
        <v>307</v>
      </c>
      <c r="D74" s="191">
        <f>(D73/D77)</f>
        <v>0.14285714285714285</v>
      </c>
      <c r="E74" s="191">
        <f t="shared" ref="E74:K74" si="72">(E73/E77)</f>
        <v>0.5</v>
      </c>
      <c r="F74" s="191">
        <f t="shared" si="72"/>
        <v>7.6923076923076927E-2</v>
      </c>
      <c r="G74" s="76">
        <f t="shared" si="72"/>
        <v>0.23076923076923078</v>
      </c>
      <c r="H74" s="76">
        <f t="shared" si="72"/>
        <v>0.40909090909090912</v>
      </c>
      <c r="I74" s="76">
        <f t="shared" si="72"/>
        <v>0.2857142857142857</v>
      </c>
      <c r="J74" s="76">
        <f t="shared" si="72"/>
        <v>0.23076923076923078</v>
      </c>
      <c r="K74" s="76">
        <f t="shared" si="72"/>
        <v>0.16666666666666666</v>
      </c>
      <c r="L74" s="97">
        <f t="shared" ref="L74:V74" si="73">(L73/L77)</f>
        <v>0.28378378378378377</v>
      </c>
      <c r="M74" s="106"/>
      <c r="N74" s="106"/>
      <c r="O74" s="106"/>
      <c r="P74" s="106"/>
      <c r="Q74" s="76">
        <f t="shared" ref="Q74:T74" si="74">(Q73/Q77)</f>
        <v>0</v>
      </c>
      <c r="R74" s="76">
        <f t="shared" si="74"/>
        <v>0.25</v>
      </c>
      <c r="S74" s="76">
        <f t="shared" si="74"/>
        <v>0.27272727272727271</v>
      </c>
      <c r="T74" s="76">
        <f t="shared" si="74"/>
        <v>0.125</v>
      </c>
      <c r="U74" s="96">
        <f t="shared" si="73"/>
        <v>0.21428571428571427</v>
      </c>
      <c r="V74" s="97">
        <f t="shared" si="73"/>
        <v>0.15942028985507245</v>
      </c>
      <c r="W74" s="106"/>
      <c r="X74" s="106"/>
      <c r="Y74" s="106"/>
      <c r="Z74" s="106"/>
      <c r="AA74" s="104">
        <f>(AA73/AA77)</f>
        <v>0.22377622377622378</v>
      </c>
      <c r="AB74" s="115"/>
      <c r="AC74" s="115"/>
      <c r="AD74" s="115"/>
      <c r="AE74" s="115"/>
    </row>
    <row r="75" spans="2:31" x14ac:dyDescent="0.25">
      <c r="B75" s="29" t="s">
        <v>102</v>
      </c>
      <c r="C75" s="13" t="s">
        <v>307</v>
      </c>
      <c r="D75" s="13">
        <v>3</v>
      </c>
      <c r="E75" s="13">
        <v>2</v>
      </c>
      <c r="F75" s="13">
        <v>3</v>
      </c>
      <c r="G75" s="14">
        <v>3</v>
      </c>
      <c r="H75" s="14">
        <v>4</v>
      </c>
      <c r="I75" s="14">
        <v>4</v>
      </c>
      <c r="J75" s="14">
        <v>2</v>
      </c>
      <c r="K75" s="14">
        <v>4</v>
      </c>
      <c r="L75" s="15">
        <f>SUM(G75:K75)</f>
        <v>17</v>
      </c>
      <c r="M75" s="69">
        <f>AVERAGE(G75:K75)</f>
        <v>3.4</v>
      </c>
      <c r="N75" s="15">
        <f t="shared" si="69"/>
        <v>2</v>
      </c>
      <c r="O75" s="69">
        <f>_xlfn.STDEV.P(G75:K75)</f>
        <v>0.8</v>
      </c>
      <c r="P75" s="69">
        <f>(U75-M75)</f>
        <v>-0.39999999999999991</v>
      </c>
      <c r="Q75" s="14">
        <v>3</v>
      </c>
      <c r="R75" s="14">
        <v>5</v>
      </c>
      <c r="S75" s="14">
        <v>4</v>
      </c>
      <c r="T75" s="14">
        <v>4</v>
      </c>
      <c r="U75" s="16">
        <v>3</v>
      </c>
      <c r="V75" s="15">
        <f>SUM(Q75:U75)</f>
        <v>19</v>
      </c>
      <c r="W75" s="69">
        <f>AVERAGE(Q75:U75)</f>
        <v>3.8</v>
      </c>
      <c r="X75" s="15">
        <f t="shared" si="70"/>
        <v>2</v>
      </c>
      <c r="Y75" s="69">
        <f>_xlfn.STDEV.P(Q75:U75)</f>
        <v>0.74833147735478833</v>
      </c>
      <c r="Z75" s="69">
        <f>(U75-W75)</f>
        <v>-0.79999999999999982</v>
      </c>
      <c r="AA75" s="17">
        <f>SUM(Q75:U75,G75:K75)</f>
        <v>36</v>
      </c>
      <c r="AB75" s="73">
        <f>AVERAGE(Q75:U75,G75:K75)</f>
        <v>3.6</v>
      </c>
      <c r="AC75" s="17">
        <f t="shared" si="71"/>
        <v>3</v>
      </c>
      <c r="AD75" s="73">
        <f>_xlfn.STDEV.P(Q75:U75,G75:K75)</f>
        <v>0.8</v>
      </c>
      <c r="AE75" s="73">
        <f>(U75-AB75)</f>
        <v>-0.60000000000000009</v>
      </c>
    </row>
    <row r="76" spans="2:31" ht="15.75" thickBot="1" x14ac:dyDescent="0.3">
      <c r="B76" s="56" t="s">
        <v>28</v>
      </c>
      <c r="C76" s="35" t="s">
        <v>307</v>
      </c>
      <c r="D76" s="191">
        <f>(D75/D77)</f>
        <v>0.42857142857142855</v>
      </c>
      <c r="E76" s="191">
        <f t="shared" ref="E76:K76" si="75">(E75/E77)</f>
        <v>0.5</v>
      </c>
      <c r="F76" s="191">
        <f t="shared" si="75"/>
        <v>0.23076923076923078</v>
      </c>
      <c r="G76" s="76">
        <f t="shared" si="75"/>
        <v>0.23076923076923078</v>
      </c>
      <c r="H76" s="76">
        <f t="shared" si="75"/>
        <v>0.18181818181818182</v>
      </c>
      <c r="I76" s="76">
        <f t="shared" si="75"/>
        <v>0.2857142857142857</v>
      </c>
      <c r="J76" s="76">
        <f t="shared" si="75"/>
        <v>0.15384615384615385</v>
      </c>
      <c r="K76" s="76">
        <f t="shared" si="75"/>
        <v>0.33333333333333331</v>
      </c>
      <c r="L76" s="97">
        <f t="shared" ref="L76:V76" si="76">(L75/L77)</f>
        <v>0.22972972972972974</v>
      </c>
      <c r="M76" s="106"/>
      <c r="N76" s="106"/>
      <c r="O76" s="106"/>
      <c r="P76" s="106"/>
      <c r="Q76" s="76">
        <f t="shared" ref="Q76:T76" si="77">(Q75/Q77)</f>
        <v>0.1875</v>
      </c>
      <c r="R76" s="76">
        <f t="shared" si="77"/>
        <v>0.41666666666666669</v>
      </c>
      <c r="S76" s="76">
        <f t="shared" si="77"/>
        <v>0.36363636363636365</v>
      </c>
      <c r="T76" s="76">
        <f t="shared" si="77"/>
        <v>0.25</v>
      </c>
      <c r="U76" s="96">
        <f t="shared" si="76"/>
        <v>0.21428571428571427</v>
      </c>
      <c r="V76" s="97">
        <f t="shared" si="76"/>
        <v>0.27536231884057971</v>
      </c>
      <c r="W76" s="106"/>
      <c r="X76" s="106"/>
      <c r="Y76" s="106"/>
      <c r="Z76" s="106"/>
      <c r="AA76" s="104">
        <f>(AA75/AA77)</f>
        <v>0.25174825174825177</v>
      </c>
      <c r="AB76" s="115"/>
      <c r="AC76" s="115"/>
      <c r="AD76" s="115"/>
      <c r="AE76" s="115"/>
    </row>
    <row r="77" spans="2:31" ht="24" x14ac:dyDescent="0.25">
      <c r="B77" s="36" t="s">
        <v>362</v>
      </c>
      <c r="C77" s="30" t="s">
        <v>307</v>
      </c>
      <c r="D77" s="116">
        <v>7</v>
      </c>
      <c r="E77" s="116">
        <v>4</v>
      </c>
      <c r="F77" s="116">
        <v>13</v>
      </c>
      <c r="G77" s="117">
        <v>13</v>
      </c>
      <c r="H77" s="117">
        <v>22</v>
      </c>
      <c r="I77" s="117">
        <v>14</v>
      </c>
      <c r="J77" s="117">
        <v>13</v>
      </c>
      <c r="K77" s="117">
        <v>12</v>
      </c>
      <c r="L77" s="118">
        <f>SUM(G77:K77)</f>
        <v>74</v>
      </c>
      <c r="M77" s="119">
        <f>AVERAGE(G77:K77)</f>
        <v>14.8</v>
      </c>
      <c r="N77" s="118">
        <f t="shared" si="69"/>
        <v>10</v>
      </c>
      <c r="O77" s="119">
        <f>_xlfn.STDEV.P(G77:K77)</f>
        <v>3.6551333764994132</v>
      </c>
      <c r="P77" s="119">
        <f>(U77-M77)</f>
        <v>-0.80000000000000071</v>
      </c>
      <c r="Q77" s="117">
        <v>16</v>
      </c>
      <c r="R77" s="117">
        <v>12</v>
      </c>
      <c r="S77" s="117">
        <v>11</v>
      </c>
      <c r="T77" s="117">
        <v>16</v>
      </c>
      <c r="U77" s="120">
        <v>14</v>
      </c>
      <c r="V77" s="118">
        <f>SUM(Q77:U77)</f>
        <v>69</v>
      </c>
      <c r="W77" s="118">
        <f>AVERAGE(Q77:U77)</f>
        <v>13.8</v>
      </c>
      <c r="X77" s="118">
        <f t="shared" si="70"/>
        <v>5</v>
      </c>
      <c r="Y77" s="119">
        <f>_xlfn.STDEV.P(Q77:U77)</f>
        <v>2.0396078054371141</v>
      </c>
      <c r="Z77" s="119">
        <f>(U77-W77)</f>
        <v>0.19999999999999929</v>
      </c>
      <c r="AA77" s="121">
        <f>SUM(G77:K77,Q77:U77)</f>
        <v>143</v>
      </c>
      <c r="AB77" s="121">
        <f>AVERAGE(G77:K77,Q77:U77)</f>
        <v>14.3</v>
      </c>
      <c r="AC77" s="121">
        <f t="shared" si="71"/>
        <v>11</v>
      </c>
      <c r="AD77" s="122">
        <f>_xlfn.STDEV.P(G77:K77,Q77:U77)</f>
        <v>3.0016662039607267</v>
      </c>
      <c r="AE77" s="122">
        <f>(U77-AB77)</f>
        <v>-0.30000000000000071</v>
      </c>
    </row>
    <row r="79" spans="2:31" x14ac:dyDescent="0.25">
      <c r="B79" s="271"/>
      <c r="C79" s="283" t="s">
        <v>405</v>
      </c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</row>
    <row r="80" spans="2:31" ht="24.75" thickBot="1" x14ac:dyDescent="0.3">
      <c r="B80" s="18"/>
      <c r="C80" s="19">
        <v>2009</v>
      </c>
      <c r="D80" s="19">
        <v>2010</v>
      </c>
      <c r="E80" s="19">
        <v>2011</v>
      </c>
      <c r="F80" s="19">
        <v>2012</v>
      </c>
      <c r="G80" s="20">
        <v>2013</v>
      </c>
      <c r="H80" s="20">
        <v>2014</v>
      </c>
      <c r="I80" s="20">
        <v>2015</v>
      </c>
      <c r="J80" s="20">
        <v>2016</v>
      </c>
      <c r="K80" s="20">
        <v>2017</v>
      </c>
      <c r="L80" s="21" t="s">
        <v>0</v>
      </c>
      <c r="M80" s="21" t="s">
        <v>1</v>
      </c>
      <c r="N80" s="21" t="s">
        <v>2</v>
      </c>
      <c r="O80" s="21" t="s">
        <v>3</v>
      </c>
      <c r="P80" s="21" t="s">
        <v>435</v>
      </c>
      <c r="Q80" s="20">
        <v>2018</v>
      </c>
      <c r="R80" s="20">
        <v>2019</v>
      </c>
      <c r="S80" s="20">
        <v>2020</v>
      </c>
      <c r="T80" s="20">
        <v>2021</v>
      </c>
      <c r="U80" s="22">
        <v>2022</v>
      </c>
      <c r="V80" s="21" t="s">
        <v>0</v>
      </c>
      <c r="W80" s="21" t="s">
        <v>1</v>
      </c>
      <c r="X80" s="21" t="s">
        <v>2</v>
      </c>
      <c r="Y80" s="21" t="s">
        <v>3</v>
      </c>
      <c r="Z80" s="21" t="s">
        <v>435</v>
      </c>
      <c r="AA80" s="23" t="s">
        <v>5</v>
      </c>
      <c r="AB80" s="23" t="s">
        <v>6</v>
      </c>
      <c r="AC80" s="23" t="s">
        <v>7</v>
      </c>
      <c r="AD80" s="23" t="s">
        <v>8</v>
      </c>
      <c r="AE80" s="23" t="s">
        <v>435</v>
      </c>
    </row>
    <row r="81" spans="2:31" x14ac:dyDescent="0.25">
      <c r="B81" s="12" t="s">
        <v>103</v>
      </c>
      <c r="C81" s="13" t="s">
        <v>307</v>
      </c>
      <c r="D81" s="13">
        <v>0</v>
      </c>
      <c r="E81" s="13">
        <v>0</v>
      </c>
      <c r="F81" s="13">
        <v>0</v>
      </c>
      <c r="G81" s="14">
        <v>1</v>
      </c>
      <c r="H81" s="14">
        <v>1</v>
      </c>
      <c r="I81" s="14">
        <v>3</v>
      </c>
      <c r="J81" s="14">
        <v>4</v>
      </c>
      <c r="K81" s="14">
        <v>0</v>
      </c>
      <c r="L81" s="15">
        <f>SUM(G81:K81)</f>
        <v>9</v>
      </c>
      <c r="M81" s="69">
        <f>AVERAGE(G81:K81)</f>
        <v>1.8</v>
      </c>
      <c r="N81" s="15">
        <f>MAX(G81:K81)-MIN(G81:K81)</f>
        <v>4</v>
      </c>
      <c r="O81" s="69">
        <f>_xlfn.STDEV.P(G81:K81)</f>
        <v>1.4696938456699069</v>
      </c>
      <c r="P81" s="69">
        <f>(U81-M81)</f>
        <v>-0.8</v>
      </c>
      <c r="Q81" s="14">
        <v>3</v>
      </c>
      <c r="R81" s="14">
        <v>0</v>
      </c>
      <c r="S81" s="14">
        <v>1</v>
      </c>
      <c r="T81" s="14">
        <v>2</v>
      </c>
      <c r="U81" s="16">
        <v>1</v>
      </c>
      <c r="V81" s="15">
        <f>SUM(Q81:U81)</f>
        <v>7</v>
      </c>
      <c r="W81" s="69">
        <f>AVERAGE(Q81:U81)</f>
        <v>1.4</v>
      </c>
      <c r="X81" s="15">
        <f>MAX(Q81:U81)-MIN(Q81:U81)</f>
        <v>3</v>
      </c>
      <c r="Y81" s="69">
        <f>_xlfn.STDEV.P(Q81:U81)</f>
        <v>1.019803902718557</v>
      </c>
      <c r="Z81" s="69">
        <f>(U81-W81)</f>
        <v>-0.39999999999999991</v>
      </c>
      <c r="AA81" s="17">
        <f>SUM(Q81:U81,G81:K81)</f>
        <v>16</v>
      </c>
      <c r="AB81" s="73">
        <f>AVERAGE(Q81:U81,G81:K81)</f>
        <v>1.6</v>
      </c>
      <c r="AC81" s="17">
        <f>MAX(G81:K81,Q81:U81)-MIN(G81:K81,Q81:U81)</f>
        <v>4</v>
      </c>
      <c r="AD81" s="73">
        <f>_xlfn.STDEV.P(Q81:U81,G81:K81)</f>
        <v>1.2806248474865698</v>
      </c>
      <c r="AE81" s="73">
        <f>(U81-AB81)</f>
        <v>-0.60000000000000009</v>
      </c>
    </row>
    <row r="82" spans="2:31" ht="15.75" thickBot="1" x14ac:dyDescent="0.3">
      <c r="B82" s="57" t="s">
        <v>28</v>
      </c>
      <c r="C82" s="35" t="s">
        <v>307</v>
      </c>
      <c r="D82" s="191">
        <f>(D81/D89)</f>
        <v>0</v>
      </c>
      <c r="E82" s="191">
        <f t="shared" ref="E82:K82" si="78">(E81/E89)</f>
        <v>0</v>
      </c>
      <c r="F82" s="191">
        <f t="shared" si="78"/>
        <v>0</v>
      </c>
      <c r="G82" s="76">
        <f t="shared" si="78"/>
        <v>7.6923076923076927E-2</v>
      </c>
      <c r="H82" s="76">
        <f t="shared" si="78"/>
        <v>4.5454545454545456E-2</v>
      </c>
      <c r="I82" s="76">
        <f t="shared" si="78"/>
        <v>0.21428571428571427</v>
      </c>
      <c r="J82" s="76">
        <f t="shared" si="78"/>
        <v>0.30769230769230771</v>
      </c>
      <c r="K82" s="76">
        <f t="shared" si="78"/>
        <v>0</v>
      </c>
      <c r="L82" s="97">
        <f t="shared" ref="L82:V82" si="79">(L81/L89)</f>
        <v>0.12162162162162163</v>
      </c>
      <c r="M82" s="220"/>
      <c r="N82" s="220"/>
      <c r="O82" s="220"/>
      <c r="P82" s="220"/>
      <c r="Q82" s="76">
        <f t="shared" ref="Q82:T82" si="80">(Q81/Q89)</f>
        <v>0.1875</v>
      </c>
      <c r="R82" s="76">
        <f t="shared" si="80"/>
        <v>0</v>
      </c>
      <c r="S82" s="76">
        <f t="shared" si="80"/>
        <v>9.0909090909090912E-2</v>
      </c>
      <c r="T82" s="76">
        <f t="shared" si="80"/>
        <v>0.125</v>
      </c>
      <c r="U82" s="96">
        <f t="shared" si="79"/>
        <v>7.1428571428571425E-2</v>
      </c>
      <c r="V82" s="97">
        <f t="shared" si="79"/>
        <v>0.10144927536231885</v>
      </c>
      <c r="W82" s="220"/>
      <c r="X82" s="220"/>
      <c r="Y82" s="220"/>
      <c r="Z82" s="220"/>
      <c r="AA82" s="104">
        <f t="shared" ref="AA82" si="81">(AA81/AA89)</f>
        <v>0.11188811188811189</v>
      </c>
      <c r="AB82" s="115"/>
      <c r="AC82" s="115"/>
      <c r="AD82" s="115"/>
      <c r="AE82" s="115"/>
    </row>
    <row r="83" spans="2:31" x14ac:dyDescent="0.25">
      <c r="B83" s="26" t="s">
        <v>104</v>
      </c>
      <c r="C83" s="38" t="s">
        <v>307</v>
      </c>
      <c r="D83" s="13">
        <v>0</v>
      </c>
      <c r="E83" s="13">
        <v>0</v>
      </c>
      <c r="F83" s="13">
        <v>0</v>
      </c>
      <c r="G83" s="14">
        <v>0</v>
      </c>
      <c r="H83" s="14">
        <v>0</v>
      </c>
      <c r="I83" s="14">
        <v>0</v>
      </c>
      <c r="J83" s="14">
        <v>0</v>
      </c>
      <c r="K83" s="14">
        <v>2</v>
      </c>
      <c r="L83" s="15">
        <f>SUM(G83:K83)</f>
        <v>2</v>
      </c>
      <c r="M83" s="69">
        <f>AVERAGE(G83:K83)</f>
        <v>0.4</v>
      </c>
      <c r="N83" s="15">
        <f t="shared" ref="N83:N89" si="82">MAX(G83:K83)-MIN(G83:K83)</f>
        <v>2</v>
      </c>
      <c r="O83" s="69">
        <f>_xlfn.STDEV.P(G83:K83)</f>
        <v>0.8</v>
      </c>
      <c r="P83" s="69">
        <f>(U83-M83)</f>
        <v>1.6</v>
      </c>
      <c r="Q83" s="14">
        <v>0</v>
      </c>
      <c r="R83" s="14">
        <v>2</v>
      </c>
      <c r="S83" s="14">
        <v>0</v>
      </c>
      <c r="T83" s="14">
        <v>1</v>
      </c>
      <c r="U83" s="16">
        <v>2</v>
      </c>
      <c r="V83" s="15">
        <f>SUM(Q83:U83)</f>
        <v>5</v>
      </c>
      <c r="W83" s="69">
        <f>AVERAGE(Q83:U83)</f>
        <v>1</v>
      </c>
      <c r="X83" s="15">
        <f t="shared" ref="X83:X89" si="83">MAX(Q83:U83)-MIN(Q83:U83)</f>
        <v>2</v>
      </c>
      <c r="Y83" s="69">
        <f>_xlfn.STDEV.P(Q83:U83)</f>
        <v>0.89442719099991586</v>
      </c>
      <c r="Z83" s="69">
        <f>(U83-W83)</f>
        <v>1</v>
      </c>
      <c r="AA83" s="17">
        <f>SUM(Q83:U83,G83:K83)</f>
        <v>7</v>
      </c>
      <c r="AB83" s="73">
        <f>AVERAGE(Q83:U83,G83:K83)</f>
        <v>0.7</v>
      </c>
      <c r="AC83" s="17">
        <f t="shared" ref="AC83:AC89" si="84">MAX(G83:K83,Q83:U83)-MIN(G83:K83,Q83:U83)</f>
        <v>2</v>
      </c>
      <c r="AD83" s="73">
        <f>_xlfn.STDEV.P(Q83:U83,G83:K83)</f>
        <v>0.9</v>
      </c>
      <c r="AE83" s="73">
        <f>(U83-AB83)</f>
        <v>1.3</v>
      </c>
    </row>
    <row r="84" spans="2:31" ht="15.75" thickBot="1" x14ac:dyDescent="0.3">
      <c r="B84" s="56" t="s">
        <v>28</v>
      </c>
      <c r="C84" s="35" t="s">
        <v>307</v>
      </c>
      <c r="D84" s="191">
        <f>(D83/D89)</f>
        <v>0</v>
      </c>
      <c r="E84" s="191">
        <f t="shared" ref="E84:K84" si="85">(E83/E89)</f>
        <v>0</v>
      </c>
      <c r="F84" s="191">
        <f t="shared" si="85"/>
        <v>0</v>
      </c>
      <c r="G84" s="76">
        <f t="shared" si="85"/>
        <v>0</v>
      </c>
      <c r="H84" s="76">
        <f t="shared" si="85"/>
        <v>0</v>
      </c>
      <c r="I84" s="76">
        <f t="shared" si="85"/>
        <v>0</v>
      </c>
      <c r="J84" s="76">
        <f t="shared" si="85"/>
        <v>0</v>
      </c>
      <c r="K84" s="76">
        <f t="shared" si="85"/>
        <v>0.16666666666666666</v>
      </c>
      <c r="L84" s="97">
        <f t="shared" ref="L84:AA84" si="86">(L83/L89)</f>
        <v>2.7027027027027029E-2</v>
      </c>
      <c r="M84" s="220"/>
      <c r="N84" s="220"/>
      <c r="O84" s="220"/>
      <c r="P84" s="220"/>
      <c r="Q84" s="76">
        <f t="shared" ref="Q84:T84" si="87">(Q83/Q89)</f>
        <v>0</v>
      </c>
      <c r="R84" s="76">
        <f t="shared" si="87"/>
        <v>0.16666666666666666</v>
      </c>
      <c r="S84" s="76">
        <f t="shared" si="87"/>
        <v>0</v>
      </c>
      <c r="T84" s="76">
        <f t="shared" si="87"/>
        <v>6.25E-2</v>
      </c>
      <c r="U84" s="96">
        <f t="shared" si="86"/>
        <v>0.14285714285714285</v>
      </c>
      <c r="V84" s="97">
        <f t="shared" si="86"/>
        <v>7.2463768115942032E-2</v>
      </c>
      <c r="W84" s="220"/>
      <c r="X84" s="220"/>
      <c r="Y84" s="220"/>
      <c r="Z84" s="220"/>
      <c r="AA84" s="104">
        <f t="shared" si="86"/>
        <v>4.8951048951048952E-2</v>
      </c>
      <c r="AB84" s="115"/>
      <c r="AC84" s="115"/>
      <c r="AD84" s="115"/>
      <c r="AE84" s="115"/>
    </row>
    <row r="85" spans="2:31" x14ac:dyDescent="0.25">
      <c r="B85" s="26" t="s">
        <v>363</v>
      </c>
      <c r="C85" s="38" t="s">
        <v>307</v>
      </c>
      <c r="D85" s="13">
        <v>7</v>
      </c>
      <c r="E85" s="13">
        <v>4</v>
      </c>
      <c r="F85" s="13">
        <v>13</v>
      </c>
      <c r="G85" s="14">
        <v>13</v>
      </c>
      <c r="H85" s="14">
        <v>20</v>
      </c>
      <c r="I85" s="14">
        <v>13</v>
      </c>
      <c r="J85" s="14">
        <v>12</v>
      </c>
      <c r="K85" s="14">
        <v>9</v>
      </c>
      <c r="L85" s="15">
        <f>SUM(G85:K85)</f>
        <v>67</v>
      </c>
      <c r="M85" s="69">
        <f>AVERAGE(G85:K85)</f>
        <v>13.4</v>
      </c>
      <c r="N85" s="15">
        <f t="shared" si="82"/>
        <v>11</v>
      </c>
      <c r="O85" s="69">
        <f>_xlfn.STDEV.P(G85:K85)</f>
        <v>3.6110940170535577</v>
      </c>
      <c r="P85" s="69">
        <f>(U85-M85)</f>
        <v>-0.40000000000000036</v>
      </c>
      <c r="Q85" s="14">
        <v>15</v>
      </c>
      <c r="R85" s="14">
        <v>12</v>
      </c>
      <c r="S85" s="14">
        <v>11</v>
      </c>
      <c r="T85" s="14">
        <v>16</v>
      </c>
      <c r="U85" s="16">
        <v>13</v>
      </c>
      <c r="V85" s="15">
        <f>SUM(Q85:U85)</f>
        <v>67</v>
      </c>
      <c r="W85" s="69">
        <f>AVERAGE(Q85:U85)</f>
        <v>13.4</v>
      </c>
      <c r="X85" s="15">
        <f t="shared" si="83"/>
        <v>5</v>
      </c>
      <c r="Y85" s="69">
        <f>_xlfn.STDEV.P(Q85:U85)</f>
        <v>1.8547236990991407</v>
      </c>
      <c r="Z85" s="69">
        <f>(U85-W85)</f>
        <v>-0.40000000000000036</v>
      </c>
      <c r="AA85" s="17">
        <f>SUM(Q85:U85,G85:K85)</f>
        <v>134</v>
      </c>
      <c r="AB85" s="73">
        <f>AVERAGE(Q85:U85,G85:K85)</f>
        <v>13.4</v>
      </c>
      <c r="AC85" s="17">
        <f t="shared" si="84"/>
        <v>11</v>
      </c>
      <c r="AD85" s="73">
        <f>_xlfn.STDEV.P(Q85:U85,G85:K85)</f>
        <v>2.8705400188814649</v>
      </c>
      <c r="AE85" s="73">
        <f>(U85-AB85)</f>
        <v>-0.40000000000000036</v>
      </c>
    </row>
    <row r="86" spans="2:31" ht="15.75" thickBot="1" x14ac:dyDescent="0.3">
      <c r="B86" s="56" t="s">
        <v>28</v>
      </c>
      <c r="C86" s="35" t="s">
        <v>307</v>
      </c>
      <c r="D86" s="249">
        <f>(D85/D89)</f>
        <v>1</v>
      </c>
      <c r="E86" s="249">
        <f t="shared" ref="E86:K86" si="88">(E85/E89)</f>
        <v>1</v>
      </c>
      <c r="F86" s="249">
        <f t="shared" si="88"/>
        <v>1</v>
      </c>
      <c r="G86" s="243">
        <f t="shared" si="88"/>
        <v>1</v>
      </c>
      <c r="H86" s="76">
        <f t="shared" si="88"/>
        <v>0.90909090909090906</v>
      </c>
      <c r="I86" s="76">
        <f t="shared" si="88"/>
        <v>0.9285714285714286</v>
      </c>
      <c r="J86" s="76">
        <f t="shared" si="88"/>
        <v>0.92307692307692313</v>
      </c>
      <c r="K86" s="76">
        <f t="shared" si="88"/>
        <v>0.75</v>
      </c>
      <c r="L86" s="97">
        <f t="shared" ref="L86:AA86" si="89">(L85/L89)</f>
        <v>0.90540540540540537</v>
      </c>
      <c r="M86" s="220"/>
      <c r="N86" s="220"/>
      <c r="O86" s="220"/>
      <c r="P86" s="220"/>
      <c r="Q86" s="76">
        <f t="shared" ref="Q86:T86" si="90">(Q85/Q89)</f>
        <v>0.9375</v>
      </c>
      <c r="R86" s="243">
        <f t="shared" si="90"/>
        <v>1</v>
      </c>
      <c r="S86" s="243">
        <f t="shared" si="90"/>
        <v>1</v>
      </c>
      <c r="T86" s="243">
        <f t="shared" si="90"/>
        <v>1</v>
      </c>
      <c r="U86" s="244">
        <f t="shared" si="89"/>
        <v>0.9285714285714286</v>
      </c>
      <c r="V86" s="97">
        <f t="shared" si="89"/>
        <v>0.97101449275362317</v>
      </c>
      <c r="W86" s="220"/>
      <c r="X86" s="220"/>
      <c r="Y86" s="220"/>
      <c r="Z86" s="220"/>
      <c r="AA86" s="104">
        <f t="shared" si="89"/>
        <v>0.93706293706293708</v>
      </c>
      <c r="AB86" s="115"/>
      <c r="AC86" s="115"/>
      <c r="AD86" s="115"/>
      <c r="AE86" s="115"/>
    </row>
    <row r="87" spans="2:31" x14ac:dyDescent="0.25">
      <c r="B87" s="29" t="s">
        <v>105</v>
      </c>
      <c r="C87" s="13" t="s">
        <v>307</v>
      </c>
      <c r="D87" s="13">
        <v>0</v>
      </c>
      <c r="E87" s="13">
        <v>0</v>
      </c>
      <c r="F87" s="13">
        <v>0</v>
      </c>
      <c r="G87" s="14">
        <v>0</v>
      </c>
      <c r="H87" s="14">
        <v>2</v>
      </c>
      <c r="I87" s="14">
        <v>1</v>
      </c>
      <c r="J87" s="14">
        <v>1</v>
      </c>
      <c r="K87" s="14">
        <v>3</v>
      </c>
      <c r="L87" s="15">
        <f>SUM(G87:K87)</f>
        <v>7</v>
      </c>
      <c r="M87" s="69">
        <f>AVERAGE(G87:K87)</f>
        <v>1.4</v>
      </c>
      <c r="N87" s="15">
        <f t="shared" si="82"/>
        <v>3</v>
      </c>
      <c r="O87" s="69">
        <f>_xlfn.STDEV.P(G87:K87)</f>
        <v>1.019803902718557</v>
      </c>
      <c r="P87" s="69">
        <f>(U87-M87)</f>
        <v>-0.39999999999999991</v>
      </c>
      <c r="Q87" s="14">
        <v>1</v>
      </c>
      <c r="R87" s="14">
        <v>0</v>
      </c>
      <c r="S87" s="14">
        <v>0</v>
      </c>
      <c r="T87" s="14">
        <v>0</v>
      </c>
      <c r="U87" s="16">
        <v>1</v>
      </c>
      <c r="V87" s="15">
        <f>SUM(Q87:U87)</f>
        <v>2</v>
      </c>
      <c r="W87" s="69">
        <f>AVERAGE(Q87:U87)</f>
        <v>0.4</v>
      </c>
      <c r="X87" s="15">
        <f t="shared" si="83"/>
        <v>1</v>
      </c>
      <c r="Y87" s="69">
        <f>_xlfn.STDEV.P(Q87:U87)</f>
        <v>0.4898979485566356</v>
      </c>
      <c r="Z87" s="69">
        <f>(U87-W87)</f>
        <v>0.6</v>
      </c>
      <c r="AA87" s="17">
        <f>SUM(Q87:U87,G87:K87)</f>
        <v>9</v>
      </c>
      <c r="AB87" s="73">
        <f>AVERAGE(Q87:U87,G87:K87)</f>
        <v>0.9</v>
      </c>
      <c r="AC87" s="17">
        <f t="shared" si="84"/>
        <v>3</v>
      </c>
      <c r="AD87" s="73">
        <f>_xlfn.STDEV.P(Q87:U87,G87:K87)</f>
        <v>0.94339811320566036</v>
      </c>
      <c r="AE87" s="73">
        <f>(U87-AB87)</f>
        <v>9.9999999999999978E-2</v>
      </c>
    </row>
    <row r="88" spans="2:31" ht="15.75" thickBot="1" x14ac:dyDescent="0.3">
      <c r="B88" s="56" t="s">
        <v>28</v>
      </c>
      <c r="C88" s="35" t="s">
        <v>307</v>
      </c>
      <c r="D88" s="191">
        <f>(D87/D89)</f>
        <v>0</v>
      </c>
      <c r="E88" s="191">
        <f t="shared" ref="E88:K88" si="91">(E87/E89)</f>
        <v>0</v>
      </c>
      <c r="F88" s="191">
        <f t="shared" si="91"/>
        <v>0</v>
      </c>
      <c r="G88" s="76">
        <f t="shared" si="91"/>
        <v>0</v>
      </c>
      <c r="H88" s="76">
        <f t="shared" si="91"/>
        <v>9.0909090909090912E-2</v>
      </c>
      <c r="I88" s="76">
        <f t="shared" si="91"/>
        <v>7.1428571428571425E-2</v>
      </c>
      <c r="J88" s="76">
        <f t="shared" si="91"/>
        <v>7.6923076923076927E-2</v>
      </c>
      <c r="K88" s="76">
        <f t="shared" si="91"/>
        <v>0.25</v>
      </c>
      <c r="L88" s="97">
        <f t="shared" ref="L88:AA88" si="92">(L87/L89)</f>
        <v>9.45945945945946E-2</v>
      </c>
      <c r="M88" s="220"/>
      <c r="N88" s="220"/>
      <c r="O88" s="220"/>
      <c r="P88" s="220"/>
      <c r="Q88" s="76">
        <f t="shared" ref="Q88:T88" si="93">(Q87/Q89)</f>
        <v>6.25E-2</v>
      </c>
      <c r="R88" s="76">
        <f t="shared" si="93"/>
        <v>0</v>
      </c>
      <c r="S88" s="76">
        <f t="shared" si="93"/>
        <v>0</v>
      </c>
      <c r="T88" s="76">
        <f t="shared" si="93"/>
        <v>0</v>
      </c>
      <c r="U88" s="96">
        <f t="shared" si="92"/>
        <v>7.1428571428571425E-2</v>
      </c>
      <c r="V88" s="97">
        <f t="shared" si="92"/>
        <v>2.8985507246376812E-2</v>
      </c>
      <c r="W88" s="220"/>
      <c r="X88" s="220"/>
      <c r="Y88" s="220"/>
      <c r="Z88" s="220"/>
      <c r="AA88" s="104">
        <f t="shared" si="92"/>
        <v>6.2937062937062943E-2</v>
      </c>
      <c r="AB88" s="115"/>
      <c r="AC88" s="115"/>
      <c r="AD88" s="115"/>
      <c r="AE88" s="115"/>
    </row>
    <row r="89" spans="2:31" x14ac:dyDescent="0.25">
      <c r="B89" s="36" t="s">
        <v>106</v>
      </c>
      <c r="C89" s="30" t="s">
        <v>307</v>
      </c>
      <c r="D89" s="116">
        <v>7</v>
      </c>
      <c r="E89" s="116">
        <v>4</v>
      </c>
      <c r="F89" s="116">
        <v>13</v>
      </c>
      <c r="G89" s="117">
        <v>13</v>
      </c>
      <c r="H89" s="117">
        <v>22</v>
      </c>
      <c r="I89" s="117">
        <v>14</v>
      </c>
      <c r="J89" s="117">
        <v>13</v>
      </c>
      <c r="K89" s="117">
        <v>12</v>
      </c>
      <c r="L89" s="118">
        <f>SUM(G89:K89)</f>
        <v>74</v>
      </c>
      <c r="M89" s="119">
        <f>AVERAGE(G89:K89)</f>
        <v>14.8</v>
      </c>
      <c r="N89" s="118">
        <f t="shared" si="82"/>
        <v>10</v>
      </c>
      <c r="O89" s="119">
        <f>_xlfn.STDEV.P(G89:K89)</f>
        <v>3.6551333764994132</v>
      </c>
      <c r="P89" s="119">
        <f>(U89-M89)</f>
        <v>-0.80000000000000071</v>
      </c>
      <c r="Q89" s="117">
        <v>16</v>
      </c>
      <c r="R89" s="117">
        <v>12</v>
      </c>
      <c r="S89" s="117">
        <v>11</v>
      </c>
      <c r="T89" s="117">
        <v>16</v>
      </c>
      <c r="U89" s="120">
        <v>14</v>
      </c>
      <c r="V89" s="118">
        <f>SUM(Q89:U89)</f>
        <v>69</v>
      </c>
      <c r="W89" s="118">
        <f>AVERAGE(Q89:U89)</f>
        <v>13.8</v>
      </c>
      <c r="X89" s="118">
        <f t="shared" si="83"/>
        <v>5</v>
      </c>
      <c r="Y89" s="119">
        <f>_xlfn.STDEV.P(Q89:U89)</f>
        <v>2.0396078054371141</v>
      </c>
      <c r="Z89" s="119">
        <f>(U89-W89)</f>
        <v>0.19999999999999929</v>
      </c>
      <c r="AA89" s="121">
        <f>SUM(G89:K89,Q89:U89)</f>
        <v>143</v>
      </c>
      <c r="AB89" s="121">
        <f>AVERAGE(G89:K89,Q89:U89)</f>
        <v>14.3</v>
      </c>
      <c r="AC89" s="121">
        <f t="shared" si="84"/>
        <v>11</v>
      </c>
      <c r="AD89" s="122">
        <f>_xlfn.STDEV.P(G89:K89,Q89:U89)</f>
        <v>3.0016662039607267</v>
      </c>
      <c r="AE89" s="122">
        <f>(U89-AB89)</f>
        <v>-0.30000000000000071</v>
      </c>
    </row>
    <row r="91" spans="2:31" x14ac:dyDescent="0.25">
      <c r="B91" s="271"/>
      <c r="C91" s="283" t="s">
        <v>107</v>
      </c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</row>
    <row r="92" spans="2:31" ht="24.75" thickBot="1" x14ac:dyDescent="0.3">
      <c r="B92" s="18"/>
      <c r="C92" s="19">
        <v>2009</v>
      </c>
      <c r="D92" s="19">
        <v>2010</v>
      </c>
      <c r="E92" s="19">
        <v>2011</v>
      </c>
      <c r="F92" s="19">
        <v>2012</v>
      </c>
      <c r="G92" s="20">
        <v>2013</v>
      </c>
      <c r="H92" s="20">
        <v>2014</v>
      </c>
      <c r="I92" s="20">
        <v>2015</v>
      </c>
      <c r="J92" s="20">
        <v>2016</v>
      </c>
      <c r="K92" s="20">
        <v>2017</v>
      </c>
      <c r="L92" s="21" t="s">
        <v>0</v>
      </c>
      <c r="M92" s="21" t="s">
        <v>1</v>
      </c>
      <c r="N92" s="21" t="s">
        <v>2</v>
      </c>
      <c r="O92" s="21" t="s">
        <v>3</v>
      </c>
      <c r="P92" s="21" t="s">
        <v>435</v>
      </c>
      <c r="Q92" s="20">
        <v>2018</v>
      </c>
      <c r="R92" s="20">
        <v>2019</v>
      </c>
      <c r="S92" s="20">
        <v>2020</v>
      </c>
      <c r="T92" s="20">
        <v>2021</v>
      </c>
      <c r="U92" s="22">
        <v>2022</v>
      </c>
      <c r="V92" s="21" t="s">
        <v>0</v>
      </c>
      <c r="W92" s="21" t="s">
        <v>1</v>
      </c>
      <c r="X92" s="21" t="s">
        <v>2</v>
      </c>
      <c r="Y92" s="21" t="s">
        <v>3</v>
      </c>
      <c r="Z92" s="21" t="s">
        <v>435</v>
      </c>
      <c r="AA92" s="23" t="s">
        <v>5</v>
      </c>
      <c r="AB92" s="23" t="s">
        <v>6</v>
      </c>
      <c r="AC92" s="23" t="s">
        <v>7</v>
      </c>
      <c r="AD92" s="23" t="s">
        <v>8</v>
      </c>
      <c r="AE92" s="23" t="s">
        <v>435</v>
      </c>
    </row>
    <row r="93" spans="2:31" x14ac:dyDescent="0.25">
      <c r="B93" s="12" t="s">
        <v>23</v>
      </c>
      <c r="C93" s="13" t="s">
        <v>307</v>
      </c>
      <c r="D93" s="13">
        <v>0</v>
      </c>
      <c r="E93" s="13">
        <v>0</v>
      </c>
      <c r="F93" s="13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5">
        <f>SUM(G93:K93)</f>
        <v>0</v>
      </c>
      <c r="M93" s="69">
        <f>AVERAGE(G93:K93)</f>
        <v>0</v>
      </c>
      <c r="N93" s="15">
        <f>MAX(G93:K93)-MIN(G93:K93)</f>
        <v>0</v>
      </c>
      <c r="O93" s="69">
        <f>_xlfn.STDEV.P(G93:K93)</f>
        <v>0</v>
      </c>
      <c r="P93" s="69">
        <f>(U93-M93)</f>
        <v>0</v>
      </c>
      <c r="Q93" s="14">
        <v>0</v>
      </c>
      <c r="R93" s="14">
        <v>0</v>
      </c>
      <c r="S93" s="14">
        <v>0</v>
      </c>
      <c r="T93" s="14">
        <v>0</v>
      </c>
      <c r="U93" s="16">
        <v>0</v>
      </c>
      <c r="V93" s="15">
        <f>SUM(Q93:U93)</f>
        <v>0</v>
      </c>
      <c r="W93" s="69">
        <f>AVERAGE(Q93:U93)</f>
        <v>0</v>
      </c>
      <c r="X93" s="15">
        <f>MAX(Q93:U93)-MIN(Q93:U93)</f>
        <v>0</v>
      </c>
      <c r="Y93" s="69">
        <f>_xlfn.STDEV.P(Q93:U93)</f>
        <v>0</v>
      </c>
      <c r="Z93" s="69">
        <f>(U93-W93)</f>
        <v>0</v>
      </c>
      <c r="AA93" s="17">
        <f>SUM(Q93:U93,G93:K93)</f>
        <v>0</v>
      </c>
      <c r="AB93" s="73">
        <f>AVERAGE(Q93:U93,G93:K93)</f>
        <v>0</v>
      </c>
      <c r="AC93" s="17">
        <f>MAX(G93:K93,Q93:U93)-MIN(G93:K93,Q93:U93)</f>
        <v>0</v>
      </c>
      <c r="AD93" s="73">
        <f>_xlfn.STDEV.P(Q93:U93,G93:K93)</f>
        <v>0</v>
      </c>
      <c r="AE93" s="73">
        <f>(U93-AB93)</f>
        <v>0</v>
      </c>
    </row>
    <row r="94" spans="2:31" ht="15.75" thickBot="1" x14ac:dyDescent="0.3">
      <c r="B94" s="57" t="s">
        <v>28</v>
      </c>
      <c r="C94" s="35" t="s">
        <v>307</v>
      </c>
      <c r="D94" s="191">
        <f>(D93/D95)</f>
        <v>0</v>
      </c>
      <c r="E94" s="191">
        <f t="shared" ref="E94:H94" si="94">(E93/E95)</f>
        <v>0</v>
      </c>
      <c r="F94" s="191">
        <f t="shared" si="94"/>
        <v>0</v>
      </c>
      <c r="G94" s="76">
        <f t="shared" si="94"/>
        <v>0</v>
      </c>
      <c r="H94" s="76">
        <f t="shared" si="94"/>
        <v>0</v>
      </c>
      <c r="I94" s="76">
        <f>(I93/I95)</f>
        <v>0</v>
      </c>
      <c r="J94" s="76">
        <f t="shared" ref="J94:K94" si="95">(J93/J95)</f>
        <v>0</v>
      </c>
      <c r="K94" s="76">
        <f t="shared" si="95"/>
        <v>0</v>
      </c>
      <c r="L94" s="97">
        <f>(L93/L95)</f>
        <v>0</v>
      </c>
      <c r="M94" s="106"/>
      <c r="N94" s="106"/>
      <c r="O94" s="106"/>
      <c r="P94" s="106"/>
      <c r="Q94" s="76">
        <f t="shared" ref="Q94" si="96">(Q93/Q95)</f>
        <v>0</v>
      </c>
      <c r="R94" s="76">
        <f>(R93/R95)</f>
        <v>0</v>
      </c>
      <c r="S94" s="76">
        <f>(S93/S95)</f>
        <v>0</v>
      </c>
      <c r="T94" s="76">
        <f>(T93/T95)</f>
        <v>0</v>
      </c>
      <c r="U94" s="96">
        <f>(U93/U95)</f>
        <v>0</v>
      </c>
      <c r="V94" s="97">
        <f>(V93/V95)</f>
        <v>0</v>
      </c>
      <c r="W94" s="106"/>
      <c r="X94" s="106"/>
      <c r="Y94" s="106"/>
      <c r="Z94" s="106"/>
      <c r="AA94" s="104">
        <f>(AA93/AA95)</f>
        <v>0</v>
      </c>
      <c r="AB94" s="115"/>
      <c r="AC94" s="115"/>
      <c r="AD94" s="115"/>
      <c r="AE94" s="115"/>
    </row>
    <row r="95" spans="2:31" x14ac:dyDescent="0.25">
      <c r="B95" s="36" t="s">
        <v>19</v>
      </c>
      <c r="C95" s="30" t="s">
        <v>307</v>
      </c>
      <c r="D95" s="116">
        <v>49</v>
      </c>
      <c r="E95" s="116">
        <v>56</v>
      </c>
      <c r="F95" s="116">
        <v>69</v>
      </c>
      <c r="G95" s="117">
        <v>59</v>
      </c>
      <c r="H95" s="117">
        <v>77</v>
      </c>
      <c r="I95" s="117">
        <v>49</v>
      </c>
      <c r="J95" s="117">
        <v>49</v>
      </c>
      <c r="K95" s="117">
        <v>53</v>
      </c>
      <c r="L95" s="118">
        <f>SUM(G95:K95)</f>
        <v>287</v>
      </c>
      <c r="M95" s="119">
        <f>AVERAGE(G95:K95)</f>
        <v>57.4</v>
      </c>
      <c r="N95" s="118">
        <f>MAX(G95:K95)-MIN(G95:K95)</f>
        <v>28</v>
      </c>
      <c r="O95" s="119">
        <f>_xlfn.STDEV.P(G95:K95)</f>
        <v>10.461357464497617</v>
      </c>
      <c r="P95" s="119">
        <f>(U95-M95)</f>
        <v>12.600000000000001</v>
      </c>
      <c r="Q95" s="117">
        <v>71</v>
      </c>
      <c r="R95" s="117">
        <v>66</v>
      </c>
      <c r="S95" s="117">
        <v>67</v>
      </c>
      <c r="T95" s="117">
        <v>67</v>
      </c>
      <c r="U95" s="120">
        <v>70</v>
      </c>
      <c r="V95" s="118">
        <f>SUM(Q95:U95)</f>
        <v>341</v>
      </c>
      <c r="W95" s="118">
        <f>AVERAGE(Q95:U95)</f>
        <v>68.2</v>
      </c>
      <c r="X95" s="118">
        <f>MAX(Q95:U95)-MIN(Q95:U95)</f>
        <v>5</v>
      </c>
      <c r="Y95" s="119">
        <f>_xlfn.STDEV.P(Q95:U95)</f>
        <v>1.9390719429665315</v>
      </c>
      <c r="Z95" s="119">
        <f>(U95-W95)</f>
        <v>1.7999999999999972</v>
      </c>
      <c r="AA95" s="121">
        <f>SUM(G95:K95,Q95:U95)</f>
        <v>628</v>
      </c>
      <c r="AB95" s="121">
        <f>AVERAGE(G95:K95,Q95:U95)</f>
        <v>62.8</v>
      </c>
      <c r="AC95" s="121">
        <f>MAX(G95:K95,Q95:U95)-MIN(G95:K95,Q95:U95)</f>
        <v>28</v>
      </c>
      <c r="AD95" s="122">
        <f>_xlfn.STDEV.P(G95:K95,Q95:U95)</f>
        <v>9.2606695222321811</v>
      </c>
      <c r="AE95" s="122">
        <f>(U95-AB95)</f>
        <v>7.2000000000000028</v>
      </c>
    </row>
    <row r="97" spans="2:31" x14ac:dyDescent="0.25">
      <c r="B97" s="271"/>
      <c r="C97" s="283" t="s">
        <v>108</v>
      </c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</row>
    <row r="98" spans="2:31" ht="24.75" thickBot="1" x14ac:dyDescent="0.3">
      <c r="B98" s="18"/>
      <c r="C98" s="19">
        <v>2009</v>
      </c>
      <c r="D98" s="19">
        <v>2010</v>
      </c>
      <c r="E98" s="19">
        <v>2011</v>
      </c>
      <c r="F98" s="19">
        <v>2012</v>
      </c>
      <c r="G98" s="20">
        <v>2013</v>
      </c>
      <c r="H98" s="20">
        <v>2014</v>
      </c>
      <c r="I98" s="20">
        <v>2015</v>
      </c>
      <c r="J98" s="20">
        <v>2016</v>
      </c>
      <c r="K98" s="20">
        <v>2017</v>
      </c>
      <c r="L98" s="21" t="s">
        <v>0</v>
      </c>
      <c r="M98" s="21" t="s">
        <v>1</v>
      </c>
      <c r="N98" s="21" t="s">
        <v>2</v>
      </c>
      <c r="O98" s="21" t="s">
        <v>3</v>
      </c>
      <c r="P98" s="21" t="s">
        <v>435</v>
      </c>
      <c r="Q98" s="20">
        <v>2018</v>
      </c>
      <c r="R98" s="20">
        <v>2019</v>
      </c>
      <c r="S98" s="20">
        <v>2020</v>
      </c>
      <c r="T98" s="20">
        <v>2021</v>
      </c>
      <c r="U98" s="22">
        <v>2022</v>
      </c>
      <c r="V98" s="21" t="s">
        <v>0</v>
      </c>
      <c r="W98" s="21" t="s">
        <v>1</v>
      </c>
      <c r="X98" s="21" t="s">
        <v>2</v>
      </c>
      <c r="Y98" s="21" t="s">
        <v>3</v>
      </c>
      <c r="Z98" s="21" t="s">
        <v>435</v>
      </c>
      <c r="AA98" s="23" t="s">
        <v>5</v>
      </c>
      <c r="AB98" s="23" t="s">
        <v>6</v>
      </c>
      <c r="AC98" s="23" t="s">
        <v>7</v>
      </c>
      <c r="AD98" s="23" t="s">
        <v>8</v>
      </c>
      <c r="AE98" s="23" t="s">
        <v>435</v>
      </c>
    </row>
    <row r="99" spans="2:31" x14ac:dyDescent="0.25">
      <c r="B99" s="12" t="s">
        <v>23</v>
      </c>
      <c r="C99" s="13" t="s">
        <v>307</v>
      </c>
      <c r="D99" s="13">
        <v>0</v>
      </c>
      <c r="E99" s="13">
        <v>0</v>
      </c>
      <c r="F99" s="13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5">
        <f>SUM(G99:K99)</f>
        <v>0</v>
      </c>
      <c r="M99" s="69">
        <f>AVERAGE(G99:K99)</f>
        <v>0</v>
      </c>
      <c r="N99" s="15">
        <f>MAX(G99:K99)-MIN(G99:K99)</f>
        <v>0</v>
      </c>
      <c r="O99" s="69">
        <f>_xlfn.STDEV.P(G99:K99)</f>
        <v>0</v>
      </c>
      <c r="P99" s="69">
        <f>(U99-M99)</f>
        <v>0</v>
      </c>
      <c r="Q99" s="14">
        <v>0</v>
      </c>
      <c r="R99" s="14">
        <v>0</v>
      </c>
      <c r="S99" s="14">
        <v>0</v>
      </c>
      <c r="T99" s="14">
        <v>0</v>
      </c>
      <c r="U99" s="16">
        <v>0</v>
      </c>
      <c r="V99" s="15">
        <f>SUM(Q99:U99)</f>
        <v>0</v>
      </c>
      <c r="W99" s="69">
        <f>AVERAGE(Q99:U99)</f>
        <v>0</v>
      </c>
      <c r="X99" s="15">
        <f>MAX(Q99:U99)-MIN(Q99:U99)</f>
        <v>0</v>
      </c>
      <c r="Y99" s="69">
        <f>_xlfn.STDEV.P(Q99:U99)</f>
        <v>0</v>
      </c>
      <c r="Z99" s="69">
        <f>(U99-W99)</f>
        <v>0</v>
      </c>
      <c r="AA99" s="17">
        <f>SUM(Q99:U99,G99:K99)</f>
        <v>0</v>
      </c>
      <c r="AB99" s="73">
        <f>AVERAGE(Q99:U99,G99:K99)</f>
        <v>0</v>
      </c>
      <c r="AC99" s="17">
        <f>MAX(G99:K99,Q99:U99)-MIN(G99:K99,Q99:U99)</f>
        <v>0</v>
      </c>
      <c r="AD99" s="73">
        <f>_xlfn.STDEV.P(Q99:U99,G99:K99)</f>
        <v>0</v>
      </c>
      <c r="AE99" s="73">
        <f>(U99-AB99)</f>
        <v>0</v>
      </c>
    </row>
    <row r="100" spans="2:31" ht="15.75" thickBot="1" x14ac:dyDescent="0.3">
      <c r="B100" s="57" t="s">
        <v>28</v>
      </c>
      <c r="C100" s="35" t="s">
        <v>307</v>
      </c>
      <c r="D100" s="191">
        <f>(D99/D101)</f>
        <v>0</v>
      </c>
      <c r="E100" s="191">
        <f t="shared" ref="E100" si="97">(E99/E101)</f>
        <v>0</v>
      </c>
      <c r="F100" s="191">
        <f t="shared" ref="F100" si="98">(F99/F101)</f>
        <v>0</v>
      </c>
      <c r="G100" s="76">
        <f t="shared" ref="G100" si="99">(G99/G101)</f>
        <v>0</v>
      </c>
      <c r="H100" s="76">
        <f t="shared" ref="H100" si="100">(H99/H101)</f>
        <v>0</v>
      </c>
      <c r="I100" s="76">
        <f>(I99/I101)</f>
        <v>0</v>
      </c>
      <c r="J100" s="76">
        <f t="shared" ref="J100:K100" si="101">(J99/J101)</f>
        <v>0</v>
      </c>
      <c r="K100" s="76">
        <f t="shared" si="101"/>
        <v>0</v>
      </c>
      <c r="L100" s="97">
        <f>(L99/L101)</f>
        <v>0</v>
      </c>
      <c r="M100" s="106"/>
      <c r="N100" s="106"/>
      <c r="O100" s="106"/>
      <c r="P100" s="106"/>
      <c r="Q100" s="76">
        <f t="shared" ref="Q100" si="102">(Q99/Q101)</f>
        <v>0</v>
      </c>
      <c r="R100" s="76">
        <f>(R99/R101)</f>
        <v>0</v>
      </c>
      <c r="S100" s="76">
        <f>(S99/S101)</f>
        <v>0</v>
      </c>
      <c r="T100" s="76">
        <f>(T99/T101)</f>
        <v>0</v>
      </c>
      <c r="U100" s="96">
        <f>(U99/U101)</f>
        <v>0</v>
      </c>
      <c r="V100" s="97">
        <f>(V99/V101)</f>
        <v>0</v>
      </c>
      <c r="W100" s="106"/>
      <c r="X100" s="106"/>
      <c r="Y100" s="106"/>
      <c r="Z100" s="106"/>
      <c r="AA100" s="104">
        <f>(AA99/AA101)</f>
        <v>0</v>
      </c>
      <c r="AB100" s="115"/>
      <c r="AC100" s="115"/>
      <c r="AD100" s="115"/>
      <c r="AE100" s="115"/>
    </row>
    <row r="101" spans="2:31" x14ac:dyDescent="0.25">
      <c r="B101" s="36" t="s">
        <v>19</v>
      </c>
      <c r="C101" s="30" t="s">
        <v>307</v>
      </c>
      <c r="D101" s="116">
        <v>49</v>
      </c>
      <c r="E101" s="116">
        <v>56</v>
      </c>
      <c r="F101" s="116">
        <v>69</v>
      </c>
      <c r="G101" s="117">
        <v>59</v>
      </c>
      <c r="H101" s="117">
        <v>77</v>
      </c>
      <c r="I101" s="117">
        <v>49</v>
      </c>
      <c r="J101" s="117">
        <v>49</v>
      </c>
      <c r="K101" s="117">
        <v>53</v>
      </c>
      <c r="L101" s="118">
        <f>SUM(G101:K101)</f>
        <v>287</v>
      </c>
      <c r="M101" s="119">
        <f>AVERAGE(G101:K101)</f>
        <v>57.4</v>
      </c>
      <c r="N101" s="118">
        <f>MAX(G101:K101)-MIN(G101:K101)</f>
        <v>28</v>
      </c>
      <c r="O101" s="119">
        <f>_xlfn.STDEV.P(G101:K101)</f>
        <v>10.461357464497617</v>
      </c>
      <c r="P101" s="119">
        <f>(U101-M101)</f>
        <v>12.600000000000001</v>
      </c>
      <c r="Q101" s="117">
        <v>71</v>
      </c>
      <c r="R101" s="117">
        <v>66</v>
      </c>
      <c r="S101" s="117">
        <v>67</v>
      </c>
      <c r="T101" s="117">
        <v>67</v>
      </c>
      <c r="U101" s="120">
        <v>70</v>
      </c>
      <c r="V101" s="118">
        <f>SUM(Q101:U101)</f>
        <v>341</v>
      </c>
      <c r="W101" s="118">
        <f>AVERAGE(Q101:U101)</f>
        <v>68.2</v>
      </c>
      <c r="X101" s="118">
        <f>MAX(Q101:U101)-MIN(Q101:U101)</f>
        <v>5</v>
      </c>
      <c r="Y101" s="119">
        <f>_xlfn.STDEV.P(Q101:U101)</f>
        <v>1.9390719429665315</v>
      </c>
      <c r="Z101" s="119">
        <f>(U101-W101)</f>
        <v>1.7999999999999972</v>
      </c>
      <c r="AA101" s="121">
        <f>SUM(G101:K101,Q101:U101)</f>
        <v>628</v>
      </c>
      <c r="AB101" s="121">
        <f>AVERAGE(G101:K101,Q101:U101)</f>
        <v>62.8</v>
      </c>
      <c r="AC101" s="121">
        <f>MAX(G101:K101,Q101:U101)-MIN(G101:K101,Q101:U101)</f>
        <v>28</v>
      </c>
      <c r="AD101" s="122">
        <f>_xlfn.STDEV.P(G101:K101,Q101:U101)</f>
        <v>9.2606695222321811</v>
      </c>
      <c r="AE101" s="122">
        <f>(U101-AB101)</f>
        <v>7.2000000000000028</v>
      </c>
    </row>
    <row r="103" spans="2:31" x14ac:dyDescent="0.25">
      <c r="B103" s="271"/>
      <c r="C103" s="283" t="s">
        <v>406</v>
      </c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</row>
    <row r="104" spans="2:31" ht="24.75" thickBot="1" x14ac:dyDescent="0.3">
      <c r="B104" s="18"/>
      <c r="C104" s="19">
        <v>2009</v>
      </c>
      <c r="D104" s="19">
        <v>2010</v>
      </c>
      <c r="E104" s="19">
        <v>2011</v>
      </c>
      <c r="F104" s="19">
        <v>2012</v>
      </c>
      <c r="G104" s="20">
        <v>2013</v>
      </c>
      <c r="H104" s="20">
        <v>2014</v>
      </c>
      <c r="I104" s="20">
        <v>2015</v>
      </c>
      <c r="J104" s="20">
        <v>2016</v>
      </c>
      <c r="K104" s="20">
        <v>2017</v>
      </c>
      <c r="L104" s="21" t="s">
        <v>0</v>
      </c>
      <c r="M104" s="21" t="s">
        <v>1</v>
      </c>
      <c r="N104" s="21" t="s">
        <v>2</v>
      </c>
      <c r="O104" s="21" t="s">
        <v>3</v>
      </c>
      <c r="P104" s="21" t="s">
        <v>435</v>
      </c>
      <c r="Q104" s="20">
        <v>2018</v>
      </c>
      <c r="R104" s="20">
        <v>2019</v>
      </c>
      <c r="S104" s="20">
        <v>2020</v>
      </c>
      <c r="T104" s="20">
        <v>2021</v>
      </c>
      <c r="U104" s="22">
        <v>2022</v>
      </c>
      <c r="V104" s="21" t="s">
        <v>0</v>
      </c>
      <c r="W104" s="21" t="s">
        <v>1</v>
      </c>
      <c r="X104" s="21" t="s">
        <v>2</v>
      </c>
      <c r="Y104" s="21" t="s">
        <v>3</v>
      </c>
      <c r="Z104" s="21" t="s">
        <v>435</v>
      </c>
      <c r="AA104" s="23" t="s">
        <v>5</v>
      </c>
      <c r="AB104" s="23" t="s">
        <v>6</v>
      </c>
      <c r="AC104" s="23" t="s">
        <v>7</v>
      </c>
      <c r="AD104" s="23" t="s">
        <v>8</v>
      </c>
      <c r="AE104" s="23" t="s">
        <v>435</v>
      </c>
    </row>
    <row r="105" spans="2:31" x14ac:dyDescent="0.25">
      <c r="B105" s="12" t="s">
        <v>23</v>
      </c>
      <c r="C105" s="13" t="s">
        <v>307</v>
      </c>
      <c r="D105" s="13">
        <v>0</v>
      </c>
      <c r="E105" s="13">
        <v>0</v>
      </c>
      <c r="F105" s="13">
        <v>0</v>
      </c>
      <c r="G105" s="14">
        <v>0</v>
      </c>
      <c r="H105" s="14">
        <v>1</v>
      </c>
      <c r="I105" s="14">
        <v>0</v>
      </c>
      <c r="J105" s="14">
        <v>1</v>
      </c>
      <c r="K105" s="14">
        <v>1</v>
      </c>
      <c r="L105" s="15">
        <f>SUM(G105:K105)</f>
        <v>3</v>
      </c>
      <c r="M105" s="69">
        <f>AVERAGE(G105:K105)</f>
        <v>0.6</v>
      </c>
      <c r="N105" s="15">
        <f>MAX(G105:K105)-MIN(G105:K105)</f>
        <v>1</v>
      </c>
      <c r="O105" s="69">
        <f>_xlfn.STDEV.P(G105:K105)</f>
        <v>0.4898979485566356</v>
      </c>
      <c r="P105" s="69">
        <f>(U105-M105)</f>
        <v>-0.6</v>
      </c>
      <c r="Q105" s="14">
        <v>1</v>
      </c>
      <c r="R105" s="14">
        <v>1</v>
      </c>
      <c r="S105" s="14">
        <v>0</v>
      </c>
      <c r="T105" s="14">
        <v>0</v>
      </c>
      <c r="U105" s="16">
        <v>0</v>
      </c>
      <c r="V105" s="15">
        <f>SUM(Q105:U105)</f>
        <v>2</v>
      </c>
      <c r="W105" s="69">
        <f>AVERAGE(Q105:U105)</f>
        <v>0.4</v>
      </c>
      <c r="X105" s="15">
        <f>MAX(Q105:U105)-MIN(Q105:U105)</f>
        <v>1</v>
      </c>
      <c r="Y105" s="69">
        <f>_xlfn.STDEV.P(Q105:U105)</f>
        <v>0.4898979485566356</v>
      </c>
      <c r="Z105" s="69">
        <f>(U105-W105)</f>
        <v>-0.4</v>
      </c>
      <c r="AA105" s="17">
        <f>SUM(Q105:U105,G105:K105)</f>
        <v>5</v>
      </c>
      <c r="AB105" s="73">
        <f>AVERAGE(Q105:U105,G105:K105)</f>
        <v>0.5</v>
      </c>
      <c r="AC105" s="17">
        <f>MAX(G105:K105,Q105:U105)-MIN(G105:K105,Q105:U105)</f>
        <v>1</v>
      </c>
      <c r="AD105" s="73">
        <f>_xlfn.STDEV.P(Q105:U105,G105:K105)</f>
        <v>0.5</v>
      </c>
      <c r="AE105" s="73">
        <f>(U105-AB105)</f>
        <v>-0.5</v>
      </c>
    </row>
    <row r="106" spans="2:31" ht="15.75" thickBot="1" x14ac:dyDescent="0.3">
      <c r="B106" s="57" t="s">
        <v>28</v>
      </c>
      <c r="C106" s="35" t="s">
        <v>307</v>
      </c>
      <c r="D106" s="191">
        <f>(D105/D107)</f>
        <v>0</v>
      </c>
      <c r="E106" s="191">
        <f t="shared" ref="E106" si="103">(E105/E107)</f>
        <v>0</v>
      </c>
      <c r="F106" s="191">
        <f t="shared" ref="F106" si="104">(F105/F107)</f>
        <v>0</v>
      </c>
      <c r="G106" s="76">
        <f t="shared" ref="G106" si="105">(G105/G107)</f>
        <v>0</v>
      </c>
      <c r="H106" s="76">
        <f t="shared" ref="H106" si="106">(H105/H107)</f>
        <v>1.2987012987012988E-2</v>
      </c>
      <c r="I106" s="76">
        <f>(I105/I107)</f>
        <v>0</v>
      </c>
      <c r="J106" s="76">
        <f t="shared" ref="J106:K106" si="107">(J105/J107)</f>
        <v>2.0408163265306121E-2</v>
      </c>
      <c r="K106" s="76">
        <f t="shared" si="107"/>
        <v>1.8867924528301886E-2</v>
      </c>
      <c r="L106" s="97">
        <f>(L105/L107)</f>
        <v>1.0452961672473868E-2</v>
      </c>
      <c r="M106" s="106"/>
      <c r="N106" s="106"/>
      <c r="O106" s="106"/>
      <c r="P106" s="106"/>
      <c r="Q106" s="76">
        <f t="shared" ref="Q106" si="108">(Q105/Q107)</f>
        <v>1.4084507042253521E-2</v>
      </c>
      <c r="R106" s="76">
        <f>(R105/R107)</f>
        <v>1.5151515151515152E-2</v>
      </c>
      <c r="S106" s="76">
        <f>(S105/S107)</f>
        <v>0</v>
      </c>
      <c r="T106" s="76">
        <f>(T105/T107)</f>
        <v>0</v>
      </c>
      <c r="U106" s="96">
        <f>(U105/U107)</f>
        <v>0</v>
      </c>
      <c r="V106" s="97">
        <f>(V105/V107)</f>
        <v>5.8651026392961877E-3</v>
      </c>
      <c r="W106" s="106"/>
      <c r="X106" s="106"/>
      <c r="Y106" s="106"/>
      <c r="Z106" s="106"/>
      <c r="AA106" s="104">
        <f>(AA105/AA107)</f>
        <v>7.9617834394904458E-3</v>
      </c>
      <c r="AB106" s="115"/>
      <c r="AC106" s="115"/>
      <c r="AD106" s="115"/>
      <c r="AE106" s="115"/>
    </row>
    <row r="107" spans="2:31" x14ac:dyDescent="0.25">
      <c r="B107" s="36" t="s">
        <v>19</v>
      </c>
      <c r="C107" s="30" t="s">
        <v>307</v>
      </c>
      <c r="D107" s="116">
        <v>49</v>
      </c>
      <c r="E107" s="116">
        <v>56</v>
      </c>
      <c r="F107" s="116">
        <v>69</v>
      </c>
      <c r="G107" s="117">
        <v>59</v>
      </c>
      <c r="H107" s="117">
        <v>77</v>
      </c>
      <c r="I107" s="117">
        <v>49</v>
      </c>
      <c r="J107" s="117">
        <v>49</v>
      </c>
      <c r="K107" s="117">
        <v>53</v>
      </c>
      <c r="L107" s="118">
        <f>SUM(G107:K107)</f>
        <v>287</v>
      </c>
      <c r="M107" s="119">
        <f>AVERAGE(G107:K107)</f>
        <v>57.4</v>
      </c>
      <c r="N107" s="118">
        <f>MAX(G107:K107)-MIN(G107:K107)</f>
        <v>28</v>
      </c>
      <c r="O107" s="119">
        <f>_xlfn.STDEV.P(G107:K107)</f>
        <v>10.461357464497617</v>
      </c>
      <c r="P107" s="119">
        <f>(U107-M107)</f>
        <v>12.600000000000001</v>
      </c>
      <c r="Q107" s="117">
        <v>71</v>
      </c>
      <c r="R107" s="117">
        <v>66</v>
      </c>
      <c r="S107" s="117">
        <v>67</v>
      </c>
      <c r="T107" s="117">
        <v>67</v>
      </c>
      <c r="U107" s="120">
        <v>70</v>
      </c>
      <c r="V107" s="118">
        <f>SUM(Q107:U107)</f>
        <v>341</v>
      </c>
      <c r="W107" s="118">
        <f>AVERAGE(Q107:U107)</f>
        <v>68.2</v>
      </c>
      <c r="X107" s="118">
        <f>MAX(Q107:U107)-MIN(Q107:U107)</f>
        <v>5</v>
      </c>
      <c r="Y107" s="119">
        <f>_xlfn.STDEV.P(Q107:U107)</f>
        <v>1.9390719429665315</v>
      </c>
      <c r="Z107" s="119">
        <f>(U107-W107)</f>
        <v>1.7999999999999972</v>
      </c>
      <c r="AA107" s="121">
        <f>SUM(G107:K107,Q107:U107)</f>
        <v>628</v>
      </c>
      <c r="AB107" s="121">
        <f>AVERAGE(G107:K107,Q107:U107)</f>
        <v>62.8</v>
      </c>
      <c r="AC107" s="121">
        <f>MAX(G107:K107,Q107:U107)-MIN(G107:K107,Q107:U107)</f>
        <v>28</v>
      </c>
      <c r="AD107" s="122">
        <f>_xlfn.STDEV.P(G107:K107,Q107:U107)</f>
        <v>9.2606695222321811</v>
      </c>
      <c r="AE107" s="122">
        <f>(U107-AB107)</f>
        <v>7.2000000000000028</v>
      </c>
    </row>
    <row r="109" spans="2:31" x14ac:dyDescent="0.25">
      <c r="B109" s="271"/>
      <c r="C109" s="283" t="s">
        <v>407</v>
      </c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</row>
    <row r="110" spans="2:31" ht="24.75" thickBot="1" x14ac:dyDescent="0.3">
      <c r="B110" s="18"/>
      <c r="C110" s="19">
        <v>2009</v>
      </c>
      <c r="D110" s="19">
        <v>2010</v>
      </c>
      <c r="E110" s="19">
        <v>2011</v>
      </c>
      <c r="F110" s="19">
        <v>2012</v>
      </c>
      <c r="G110" s="20">
        <v>2013</v>
      </c>
      <c r="H110" s="20">
        <v>2014</v>
      </c>
      <c r="I110" s="20">
        <v>2015</v>
      </c>
      <c r="J110" s="20">
        <v>2016</v>
      </c>
      <c r="K110" s="20">
        <v>2017</v>
      </c>
      <c r="L110" s="21" t="s">
        <v>0</v>
      </c>
      <c r="M110" s="21" t="s">
        <v>1</v>
      </c>
      <c r="N110" s="21" t="s">
        <v>2</v>
      </c>
      <c r="O110" s="21" t="s">
        <v>3</v>
      </c>
      <c r="P110" s="21" t="s">
        <v>435</v>
      </c>
      <c r="Q110" s="20">
        <v>2018</v>
      </c>
      <c r="R110" s="20">
        <v>2019</v>
      </c>
      <c r="S110" s="20">
        <v>2020</v>
      </c>
      <c r="T110" s="20">
        <v>2021</v>
      </c>
      <c r="U110" s="22">
        <v>2022</v>
      </c>
      <c r="V110" s="21" t="s">
        <v>0</v>
      </c>
      <c r="W110" s="21" t="s">
        <v>1</v>
      </c>
      <c r="X110" s="21" t="s">
        <v>2</v>
      </c>
      <c r="Y110" s="21" t="s">
        <v>3</v>
      </c>
      <c r="Z110" s="21" t="s">
        <v>435</v>
      </c>
      <c r="AA110" s="23" t="s">
        <v>5</v>
      </c>
      <c r="AB110" s="23" t="s">
        <v>6</v>
      </c>
      <c r="AC110" s="23" t="s">
        <v>7</v>
      </c>
      <c r="AD110" s="23" t="s">
        <v>8</v>
      </c>
      <c r="AE110" s="23" t="s">
        <v>435</v>
      </c>
    </row>
    <row r="111" spans="2:31" x14ac:dyDescent="0.25">
      <c r="B111" s="12" t="s">
        <v>23</v>
      </c>
      <c r="C111" s="13" t="s">
        <v>307</v>
      </c>
      <c r="D111" s="13">
        <v>0</v>
      </c>
      <c r="E111" s="13">
        <v>0</v>
      </c>
      <c r="F111" s="13">
        <v>0</v>
      </c>
      <c r="G111" s="14">
        <v>0</v>
      </c>
      <c r="H111" s="14">
        <v>1</v>
      </c>
      <c r="I111" s="14">
        <v>0</v>
      </c>
      <c r="J111" s="14">
        <v>0</v>
      </c>
      <c r="K111" s="14">
        <v>0</v>
      </c>
      <c r="L111" s="15">
        <f>SUM(G111:K111)</f>
        <v>1</v>
      </c>
      <c r="M111" s="69">
        <f>AVERAGE(G111:K111)</f>
        <v>0.2</v>
      </c>
      <c r="N111" s="15">
        <f>MAX(G111:K111)-MIN(G111:K111)</f>
        <v>1</v>
      </c>
      <c r="O111" s="69">
        <f>_xlfn.STDEV.P(G111:K111)</f>
        <v>0.4</v>
      </c>
      <c r="P111" s="69">
        <f>(U111-M111)</f>
        <v>0.8</v>
      </c>
      <c r="Q111" s="14">
        <v>0</v>
      </c>
      <c r="R111" s="14">
        <v>0</v>
      </c>
      <c r="S111" s="14">
        <v>1</v>
      </c>
      <c r="T111" s="14">
        <v>0</v>
      </c>
      <c r="U111" s="16">
        <v>1</v>
      </c>
      <c r="V111" s="15">
        <f>SUM(Q111:U111)</f>
        <v>2</v>
      </c>
      <c r="W111" s="69">
        <f>AVERAGE(Q111:U111)</f>
        <v>0.4</v>
      </c>
      <c r="X111" s="15">
        <f>MAX(Q111:U111)-MIN(Q111:U111)</f>
        <v>1</v>
      </c>
      <c r="Y111" s="69">
        <f>_xlfn.STDEV.P(Q111:U111)</f>
        <v>0.4898979485566356</v>
      </c>
      <c r="Z111" s="69">
        <f>(U111-W111)</f>
        <v>0.6</v>
      </c>
      <c r="AA111" s="17">
        <f>SUM(Q111:U111,G111:K111)</f>
        <v>3</v>
      </c>
      <c r="AB111" s="73">
        <f>AVERAGE(Q111:U111,G111:K111)</f>
        <v>0.3</v>
      </c>
      <c r="AC111" s="17">
        <f>MAX(G111:K111,Q111:U111)-MIN(G111:K111,Q111:U111)</f>
        <v>1</v>
      </c>
      <c r="AD111" s="73">
        <f>_xlfn.STDEV.P(Q111:U111,G111:K111)</f>
        <v>0.45825756949558399</v>
      </c>
      <c r="AE111" s="73">
        <f>(U111-AB111)</f>
        <v>0.7</v>
      </c>
    </row>
    <row r="112" spans="2:31" ht="15.75" thickBot="1" x14ac:dyDescent="0.3">
      <c r="B112" s="57" t="s">
        <v>28</v>
      </c>
      <c r="C112" s="35" t="s">
        <v>307</v>
      </c>
      <c r="D112" s="191">
        <f>(D111/D113)</f>
        <v>0</v>
      </c>
      <c r="E112" s="191">
        <f t="shared" ref="E112" si="109">(E111/E113)</f>
        <v>0</v>
      </c>
      <c r="F112" s="191">
        <f t="shared" ref="F112" si="110">(F111/F113)</f>
        <v>0</v>
      </c>
      <c r="G112" s="76">
        <f t="shared" ref="G112" si="111">(G111/G113)</f>
        <v>0</v>
      </c>
      <c r="H112" s="76">
        <f t="shared" ref="H112" si="112">(H111/H113)</f>
        <v>1.2987012987012988E-2</v>
      </c>
      <c r="I112" s="76">
        <f>(I111/I113)</f>
        <v>0</v>
      </c>
      <c r="J112" s="76">
        <f t="shared" ref="J112:K112" si="113">(J111/J113)</f>
        <v>0</v>
      </c>
      <c r="K112" s="76">
        <f t="shared" si="113"/>
        <v>0</v>
      </c>
      <c r="L112" s="97">
        <f>(L111/L113)</f>
        <v>3.4843205574912892E-3</v>
      </c>
      <c r="M112" s="106"/>
      <c r="N112" s="106"/>
      <c r="O112" s="106"/>
      <c r="P112" s="106"/>
      <c r="Q112" s="76">
        <f t="shared" ref="Q112" si="114">(Q111/Q113)</f>
        <v>0</v>
      </c>
      <c r="R112" s="76">
        <f>(R111/R113)</f>
        <v>0</v>
      </c>
      <c r="S112" s="76">
        <f>(S111/S113)</f>
        <v>1.4925373134328358E-2</v>
      </c>
      <c r="T112" s="76">
        <f>(T111/T113)</f>
        <v>0</v>
      </c>
      <c r="U112" s="96">
        <f>(U111/U113)</f>
        <v>1.4285714285714285E-2</v>
      </c>
      <c r="V112" s="97">
        <f>(V111/V113)</f>
        <v>5.8651026392961877E-3</v>
      </c>
      <c r="W112" s="106"/>
      <c r="X112" s="106"/>
      <c r="Y112" s="106"/>
      <c r="Z112" s="106"/>
      <c r="AA112" s="104">
        <f>(AA111/AA113)</f>
        <v>4.7770700636942673E-3</v>
      </c>
      <c r="AB112" s="115"/>
      <c r="AC112" s="115"/>
      <c r="AD112" s="115"/>
      <c r="AE112" s="115"/>
    </row>
    <row r="113" spans="2:31" x14ac:dyDescent="0.25">
      <c r="B113" s="36" t="s">
        <v>19</v>
      </c>
      <c r="C113" s="30" t="s">
        <v>307</v>
      </c>
      <c r="D113" s="116">
        <v>49</v>
      </c>
      <c r="E113" s="116">
        <v>56</v>
      </c>
      <c r="F113" s="116">
        <v>69</v>
      </c>
      <c r="G113" s="117">
        <v>59</v>
      </c>
      <c r="H113" s="117">
        <v>77</v>
      </c>
      <c r="I113" s="117">
        <v>49</v>
      </c>
      <c r="J113" s="117">
        <v>49</v>
      </c>
      <c r="K113" s="117">
        <v>53</v>
      </c>
      <c r="L113" s="118">
        <f>SUM(G113:K113)</f>
        <v>287</v>
      </c>
      <c r="M113" s="119">
        <f>AVERAGE(G113:K113)</f>
        <v>57.4</v>
      </c>
      <c r="N113" s="118">
        <f>MAX(G113:K113)-MIN(G113:K113)</f>
        <v>28</v>
      </c>
      <c r="O113" s="119">
        <f>_xlfn.STDEV.P(G113:K113)</f>
        <v>10.461357464497617</v>
      </c>
      <c r="P113" s="119">
        <f>(U113-M113)</f>
        <v>12.600000000000001</v>
      </c>
      <c r="Q113" s="117">
        <v>71</v>
      </c>
      <c r="R113" s="117">
        <v>66</v>
      </c>
      <c r="S113" s="117">
        <v>67</v>
      </c>
      <c r="T113" s="117">
        <v>67</v>
      </c>
      <c r="U113" s="120">
        <v>70</v>
      </c>
      <c r="V113" s="118">
        <f>SUM(Q113:U113)</f>
        <v>341</v>
      </c>
      <c r="W113" s="118">
        <f>AVERAGE(Q113:U113)</f>
        <v>68.2</v>
      </c>
      <c r="X113" s="118">
        <f>MAX(Q113:U113)-MIN(Q113:U113)</f>
        <v>5</v>
      </c>
      <c r="Y113" s="119">
        <f>_xlfn.STDEV.P(Q113:U113)</f>
        <v>1.9390719429665315</v>
      </c>
      <c r="Z113" s="119">
        <f>(U113-W113)</f>
        <v>1.7999999999999972</v>
      </c>
      <c r="AA113" s="121">
        <f>SUM(G113:K113,Q113:U113)</f>
        <v>628</v>
      </c>
      <c r="AB113" s="121">
        <f>AVERAGE(G113:K113,Q113:U113)</f>
        <v>62.8</v>
      </c>
      <c r="AC113" s="121">
        <f>MAX(G113:K113,Q113:U113)-MIN(G113:K113,Q113:U113)</f>
        <v>28</v>
      </c>
      <c r="AD113" s="122">
        <f>_xlfn.STDEV.P(G113:K113,Q113:U113)</f>
        <v>9.2606695222321811</v>
      </c>
      <c r="AE113" s="122">
        <f>(U113-AB113)</f>
        <v>7.2000000000000028</v>
      </c>
    </row>
    <row r="115" spans="2:31" x14ac:dyDescent="0.25">
      <c r="B115" s="271"/>
      <c r="C115" s="283" t="s">
        <v>109</v>
      </c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</row>
    <row r="116" spans="2:31" ht="24.75" thickBot="1" x14ac:dyDescent="0.3">
      <c r="B116" s="18"/>
      <c r="C116" s="19">
        <v>2009</v>
      </c>
      <c r="D116" s="19">
        <v>2010</v>
      </c>
      <c r="E116" s="19">
        <v>2011</v>
      </c>
      <c r="F116" s="19">
        <v>2012</v>
      </c>
      <c r="G116" s="20">
        <v>2013</v>
      </c>
      <c r="H116" s="20">
        <v>2014</v>
      </c>
      <c r="I116" s="20">
        <v>2015</v>
      </c>
      <c r="J116" s="20">
        <v>2016</v>
      </c>
      <c r="K116" s="20">
        <v>2017</v>
      </c>
      <c r="L116" s="21" t="s">
        <v>0</v>
      </c>
      <c r="M116" s="21" t="s">
        <v>1</v>
      </c>
      <c r="N116" s="21" t="s">
        <v>2</v>
      </c>
      <c r="O116" s="21" t="s">
        <v>3</v>
      </c>
      <c r="P116" s="21" t="s">
        <v>435</v>
      </c>
      <c r="Q116" s="20">
        <v>2018</v>
      </c>
      <c r="R116" s="20">
        <v>2019</v>
      </c>
      <c r="S116" s="20">
        <v>2020</v>
      </c>
      <c r="T116" s="20">
        <v>2021</v>
      </c>
      <c r="U116" s="22">
        <v>2022</v>
      </c>
      <c r="V116" s="21" t="s">
        <v>0</v>
      </c>
      <c r="W116" s="21" t="s">
        <v>1</v>
      </c>
      <c r="X116" s="21" t="s">
        <v>2</v>
      </c>
      <c r="Y116" s="21" t="s">
        <v>3</v>
      </c>
      <c r="Z116" s="21" t="s">
        <v>435</v>
      </c>
      <c r="AA116" s="23" t="s">
        <v>5</v>
      </c>
      <c r="AB116" s="23" t="s">
        <v>6</v>
      </c>
      <c r="AC116" s="23" t="s">
        <v>7</v>
      </c>
      <c r="AD116" s="23" t="s">
        <v>8</v>
      </c>
      <c r="AE116" s="23" t="s">
        <v>435</v>
      </c>
    </row>
    <row r="117" spans="2:31" x14ac:dyDescent="0.25">
      <c r="B117" s="12" t="s">
        <v>23</v>
      </c>
      <c r="C117" s="13" t="s">
        <v>307</v>
      </c>
      <c r="D117" s="13">
        <v>1</v>
      </c>
      <c r="E117" s="13">
        <v>0</v>
      </c>
      <c r="F117" s="13">
        <v>1</v>
      </c>
      <c r="G117" s="14">
        <v>0</v>
      </c>
      <c r="H117" s="14">
        <v>1</v>
      </c>
      <c r="I117" s="14">
        <v>0</v>
      </c>
      <c r="J117" s="14">
        <v>0</v>
      </c>
      <c r="K117" s="14">
        <v>1</v>
      </c>
      <c r="L117" s="15">
        <f>SUM(G117:K117)</f>
        <v>2</v>
      </c>
      <c r="M117" s="69">
        <f>AVERAGE(G117:K117)</f>
        <v>0.4</v>
      </c>
      <c r="N117" s="15">
        <f>MAX(G117:K117)-MIN(G117:K117)</f>
        <v>1</v>
      </c>
      <c r="O117" s="69">
        <f>_xlfn.STDEV.P(G117:K117)</f>
        <v>0.4898979485566356</v>
      </c>
      <c r="P117" s="69">
        <f>(U117-M117)</f>
        <v>0.6</v>
      </c>
      <c r="Q117" s="14">
        <v>1</v>
      </c>
      <c r="R117" s="14">
        <v>1</v>
      </c>
      <c r="S117" s="14">
        <v>0</v>
      </c>
      <c r="T117" s="14">
        <v>0</v>
      </c>
      <c r="U117" s="16">
        <v>1</v>
      </c>
      <c r="V117" s="15">
        <f>SUM(Q117:U117)</f>
        <v>3</v>
      </c>
      <c r="W117" s="69">
        <f>AVERAGE(Q117:U117)</f>
        <v>0.6</v>
      </c>
      <c r="X117" s="15">
        <f>MAX(Q117:U117)-MIN(Q117:U117)</f>
        <v>1</v>
      </c>
      <c r="Y117" s="69">
        <f>_xlfn.STDEV.P(Q117:U117)</f>
        <v>0.4898979485566356</v>
      </c>
      <c r="Z117" s="69">
        <f>(U117-W117)</f>
        <v>0.4</v>
      </c>
      <c r="AA117" s="17">
        <f>SUM(Q117:U117,G117:K117)</f>
        <v>5</v>
      </c>
      <c r="AB117" s="73">
        <f>AVERAGE(Q117:U117,G117:K117)</f>
        <v>0.5</v>
      </c>
      <c r="AC117" s="17">
        <f>MAX(G117:K117,Q117:U117)-MIN(G117:K117,Q117:U117)</f>
        <v>1</v>
      </c>
      <c r="AD117" s="73">
        <f>_xlfn.STDEV.P(Q117:U117,G117:K117)</f>
        <v>0.5</v>
      </c>
      <c r="AE117" s="73">
        <f>(U117-AB117)</f>
        <v>0.5</v>
      </c>
    </row>
    <row r="118" spans="2:31" ht="15.75" thickBot="1" x14ac:dyDescent="0.3">
      <c r="B118" s="57" t="s">
        <v>28</v>
      </c>
      <c r="C118" s="35" t="s">
        <v>307</v>
      </c>
      <c r="D118" s="191">
        <f>(D117/D119)</f>
        <v>2.0408163265306121E-2</v>
      </c>
      <c r="E118" s="191">
        <f t="shared" ref="E118" si="115">(E117/E119)</f>
        <v>0</v>
      </c>
      <c r="F118" s="191">
        <f t="shared" ref="F118" si="116">(F117/F119)</f>
        <v>1.4492753623188406E-2</v>
      </c>
      <c r="G118" s="76">
        <f t="shared" ref="G118" si="117">(G117/G119)</f>
        <v>0</v>
      </c>
      <c r="H118" s="76">
        <f t="shared" ref="H118" si="118">(H117/H119)</f>
        <v>1.2987012987012988E-2</v>
      </c>
      <c r="I118" s="76">
        <f>(I117/I119)</f>
        <v>0</v>
      </c>
      <c r="J118" s="76">
        <f t="shared" ref="J118:K118" si="119">(J117/J119)</f>
        <v>0</v>
      </c>
      <c r="K118" s="76">
        <f t="shared" si="119"/>
        <v>1.8867924528301886E-2</v>
      </c>
      <c r="L118" s="97">
        <f>(L117/L119)</f>
        <v>6.9686411149825784E-3</v>
      </c>
      <c r="M118" s="106"/>
      <c r="N118" s="106"/>
      <c r="O118" s="106"/>
      <c r="P118" s="106"/>
      <c r="Q118" s="76">
        <f t="shared" ref="Q118" si="120">(Q117/Q119)</f>
        <v>1.4084507042253521E-2</v>
      </c>
      <c r="R118" s="76">
        <f>(R117/R119)</f>
        <v>1.5151515151515152E-2</v>
      </c>
      <c r="S118" s="76">
        <f>(S117/S119)</f>
        <v>0</v>
      </c>
      <c r="T118" s="76">
        <f>(T117/T119)</f>
        <v>0</v>
      </c>
      <c r="U118" s="96">
        <f>(U117/U119)</f>
        <v>1.4285714285714285E-2</v>
      </c>
      <c r="V118" s="97">
        <f>(V117/V119)</f>
        <v>8.7976539589442824E-3</v>
      </c>
      <c r="W118" s="106"/>
      <c r="X118" s="106"/>
      <c r="Y118" s="106"/>
      <c r="Z118" s="106"/>
      <c r="AA118" s="104">
        <f>(AA117/AA119)</f>
        <v>7.9617834394904458E-3</v>
      </c>
      <c r="AB118" s="115"/>
      <c r="AC118" s="115"/>
      <c r="AD118" s="115"/>
      <c r="AE118" s="115"/>
    </row>
    <row r="119" spans="2:31" x14ac:dyDescent="0.25">
      <c r="B119" s="36" t="s">
        <v>19</v>
      </c>
      <c r="C119" s="30" t="s">
        <v>307</v>
      </c>
      <c r="D119" s="116">
        <v>49</v>
      </c>
      <c r="E119" s="116">
        <v>56</v>
      </c>
      <c r="F119" s="116">
        <v>69</v>
      </c>
      <c r="G119" s="117">
        <v>59</v>
      </c>
      <c r="H119" s="117">
        <v>77</v>
      </c>
      <c r="I119" s="117">
        <v>49</v>
      </c>
      <c r="J119" s="117">
        <v>49</v>
      </c>
      <c r="K119" s="117">
        <v>53</v>
      </c>
      <c r="L119" s="118">
        <f>SUM(G119:K119)</f>
        <v>287</v>
      </c>
      <c r="M119" s="119">
        <f>AVERAGE(G119:K119)</f>
        <v>57.4</v>
      </c>
      <c r="N119" s="118">
        <f>MAX(G119:K119)-MIN(G119:K119)</f>
        <v>28</v>
      </c>
      <c r="O119" s="119">
        <f>_xlfn.STDEV.P(G119:K119)</f>
        <v>10.461357464497617</v>
      </c>
      <c r="P119" s="119">
        <f>(U119-M119)</f>
        <v>12.600000000000001</v>
      </c>
      <c r="Q119" s="117">
        <v>71</v>
      </c>
      <c r="R119" s="117">
        <v>66</v>
      </c>
      <c r="S119" s="117">
        <v>67</v>
      </c>
      <c r="T119" s="117">
        <v>67</v>
      </c>
      <c r="U119" s="120">
        <v>70</v>
      </c>
      <c r="V119" s="118">
        <f>SUM(Q119:U119)</f>
        <v>341</v>
      </c>
      <c r="W119" s="118">
        <f>AVERAGE(Q119:U119)</f>
        <v>68.2</v>
      </c>
      <c r="X119" s="118">
        <f>MAX(Q119:U119)-MIN(Q119:U119)</f>
        <v>5</v>
      </c>
      <c r="Y119" s="119">
        <f>_xlfn.STDEV.P(Q119:U119)</f>
        <v>1.9390719429665315</v>
      </c>
      <c r="Z119" s="119">
        <f>(U119-W119)</f>
        <v>1.7999999999999972</v>
      </c>
      <c r="AA119" s="121">
        <f>SUM(G119:K119,Q119:U119)</f>
        <v>628</v>
      </c>
      <c r="AB119" s="121">
        <f>AVERAGE(G119:K119,Q119:U119)</f>
        <v>62.8</v>
      </c>
      <c r="AC119" s="121">
        <f>MAX(G119:K119,Q119:U119)-MIN(G119:K119,Q119:U119)</f>
        <v>28</v>
      </c>
      <c r="AD119" s="122">
        <f>_xlfn.STDEV.P(G119:K119,Q119:U119)</f>
        <v>9.2606695222321811</v>
      </c>
      <c r="AE119" s="122">
        <f>(U119-AB119)</f>
        <v>7.2000000000000028</v>
      </c>
    </row>
    <row r="121" spans="2:31" x14ac:dyDescent="0.25">
      <c r="B121" s="271"/>
      <c r="C121" s="283" t="s">
        <v>408</v>
      </c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</row>
    <row r="122" spans="2:31" ht="24.75" thickBot="1" x14ac:dyDescent="0.3">
      <c r="B122" s="18"/>
      <c r="C122" s="19">
        <v>2009</v>
      </c>
      <c r="D122" s="19">
        <v>2010</v>
      </c>
      <c r="E122" s="19">
        <v>2011</v>
      </c>
      <c r="F122" s="19">
        <v>2012</v>
      </c>
      <c r="G122" s="20">
        <v>2013</v>
      </c>
      <c r="H122" s="20">
        <v>2014</v>
      </c>
      <c r="I122" s="20">
        <v>2015</v>
      </c>
      <c r="J122" s="20">
        <v>2016</v>
      </c>
      <c r="K122" s="20">
        <v>2017</v>
      </c>
      <c r="L122" s="21" t="s">
        <v>0</v>
      </c>
      <c r="M122" s="21" t="s">
        <v>1</v>
      </c>
      <c r="N122" s="21" t="s">
        <v>2</v>
      </c>
      <c r="O122" s="21" t="s">
        <v>3</v>
      </c>
      <c r="P122" s="21" t="s">
        <v>435</v>
      </c>
      <c r="Q122" s="20">
        <v>2018</v>
      </c>
      <c r="R122" s="20">
        <v>2019</v>
      </c>
      <c r="S122" s="20">
        <v>2020</v>
      </c>
      <c r="T122" s="20">
        <v>2021</v>
      </c>
      <c r="U122" s="22">
        <v>2022</v>
      </c>
      <c r="V122" s="21" t="s">
        <v>0</v>
      </c>
      <c r="W122" s="21" t="s">
        <v>1</v>
      </c>
      <c r="X122" s="21" t="s">
        <v>2</v>
      </c>
      <c r="Y122" s="21" t="s">
        <v>3</v>
      </c>
      <c r="Z122" s="21" t="s">
        <v>435</v>
      </c>
      <c r="AA122" s="23" t="s">
        <v>5</v>
      </c>
      <c r="AB122" s="23" t="s">
        <v>6</v>
      </c>
      <c r="AC122" s="23" t="s">
        <v>7</v>
      </c>
      <c r="AD122" s="23" t="s">
        <v>8</v>
      </c>
      <c r="AE122" s="23" t="s">
        <v>435</v>
      </c>
    </row>
    <row r="123" spans="2:31" x14ac:dyDescent="0.25">
      <c r="B123" s="12" t="s">
        <v>23</v>
      </c>
      <c r="C123" s="13" t="s">
        <v>307</v>
      </c>
      <c r="D123" s="13">
        <v>2</v>
      </c>
      <c r="E123" s="13">
        <v>7</v>
      </c>
      <c r="F123" s="13">
        <v>5</v>
      </c>
      <c r="G123" s="14">
        <v>9</v>
      </c>
      <c r="H123" s="14">
        <v>9</v>
      </c>
      <c r="I123" s="14">
        <v>5</v>
      </c>
      <c r="J123" s="14">
        <v>4</v>
      </c>
      <c r="K123" s="14">
        <v>5</v>
      </c>
      <c r="L123" s="15">
        <f>SUM(G123:K123)</f>
        <v>32</v>
      </c>
      <c r="M123" s="69">
        <f>AVERAGE(G123:K123)</f>
        <v>6.4</v>
      </c>
      <c r="N123" s="15">
        <f>MAX(G123:K123)-MIN(G123:K123)</f>
        <v>5</v>
      </c>
      <c r="O123" s="69">
        <f>_xlfn.STDEV.P(G123:K123)</f>
        <v>2.1540659228538015</v>
      </c>
      <c r="P123" s="69">
        <f>(U123-M123)</f>
        <v>0.59999999999999964</v>
      </c>
      <c r="Q123" s="14">
        <v>6</v>
      </c>
      <c r="R123" s="14">
        <v>5</v>
      </c>
      <c r="S123" s="14">
        <v>5</v>
      </c>
      <c r="T123" s="14">
        <v>3</v>
      </c>
      <c r="U123" s="16">
        <v>7</v>
      </c>
      <c r="V123" s="15">
        <f>SUM(Q123:U123)</f>
        <v>26</v>
      </c>
      <c r="W123" s="69">
        <f>AVERAGE(Q123:U123)</f>
        <v>5.2</v>
      </c>
      <c r="X123" s="15">
        <f>MAX(Q123:U123)-MIN(Q123:U123)</f>
        <v>4</v>
      </c>
      <c r="Y123" s="69">
        <f>_xlfn.STDEV.P(Q123:U123)</f>
        <v>1.3266499161421599</v>
      </c>
      <c r="Z123" s="69">
        <f>(U123-W123)</f>
        <v>1.7999999999999998</v>
      </c>
      <c r="AA123" s="17">
        <f>SUM(Q123:U123,G123:K123)</f>
        <v>58</v>
      </c>
      <c r="AB123" s="73">
        <f>AVERAGE(Q123:U123,G123:K123)</f>
        <v>5.8</v>
      </c>
      <c r="AC123" s="17">
        <f>MAX(G123:K123,Q123:U123)-MIN(G123:K123,Q123:U123)</f>
        <v>6</v>
      </c>
      <c r="AD123" s="73">
        <f>_xlfn.STDEV.P(Q123:U123,G123:K123)</f>
        <v>1.8867962264113207</v>
      </c>
      <c r="AE123" s="73">
        <f>(U123-AB123)</f>
        <v>1.2000000000000002</v>
      </c>
    </row>
    <row r="124" spans="2:31" ht="15.75" thickBot="1" x14ac:dyDescent="0.3">
      <c r="B124" s="57" t="s">
        <v>28</v>
      </c>
      <c r="C124" s="35" t="s">
        <v>307</v>
      </c>
      <c r="D124" s="191">
        <f>(D123/D125)</f>
        <v>4.0816326530612242E-2</v>
      </c>
      <c r="E124" s="191">
        <f t="shared" ref="E124" si="121">(E123/E125)</f>
        <v>0.125</v>
      </c>
      <c r="F124" s="191">
        <f t="shared" ref="F124" si="122">(F123/F125)</f>
        <v>7.2463768115942032E-2</v>
      </c>
      <c r="G124" s="76">
        <f t="shared" ref="G124" si="123">(G123/G125)</f>
        <v>0.15254237288135594</v>
      </c>
      <c r="H124" s="76">
        <f t="shared" ref="H124" si="124">(H123/H125)</f>
        <v>0.11688311688311688</v>
      </c>
      <c r="I124" s="76">
        <f>(I123/I125)</f>
        <v>0.10204081632653061</v>
      </c>
      <c r="J124" s="76">
        <f t="shared" ref="J124:K124" si="125">(J123/J125)</f>
        <v>8.1632653061224483E-2</v>
      </c>
      <c r="K124" s="76">
        <f t="shared" si="125"/>
        <v>9.4339622641509441E-2</v>
      </c>
      <c r="L124" s="97">
        <f>(L123/L125)</f>
        <v>0.11149825783972125</v>
      </c>
      <c r="M124" s="106"/>
      <c r="N124" s="106"/>
      <c r="O124" s="106"/>
      <c r="P124" s="106"/>
      <c r="Q124" s="76">
        <f t="shared" ref="Q124" si="126">(Q123/Q125)</f>
        <v>8.4507042253521125E-2</v>
      </c>
      <c r="R124" s="76">
        <f>(R123/R125)</f>
        <v>7.575757575757576E-2</v>
      </c>
      <c r="S124" s="76">
        <f>(S123/S125)</f>
        <v>7.4626865671641784E-2</v>
      </c>
      <c r="T124" s="76">
        <f>(T123/T125)</f>
        <v>4.4776119402985072E-2</v>
      </c>
      <c r="U124" s="96">
        <f>(U123/U125)</f>
        <v>0.1</v>
      </c>
      <c r="V124" s="97">
        <f>(V123/V125)</f>
        <v>7.6246334310850442E-2</v>
      </c>
      <c r="W124" s="106"/>
      <c r="X124" s="106"/>
      <c r="Y124" s="106"/>
      <c r="Z124" s="106"/>
      <c r="AA124" s="104">
        <f>(AA123/AA125)</f>
        <v>9.2356687898089165E-2</v>
      </c>
      <c r="AB124" s="115"/>
      <c r="AC124" s="115"/>
      <c r="AD124" s="115"/>
      <c r="AE124" s="115"/>
    </row>
    <row r="125" spans="2:31" x14ac:dyDescent="0.25">
      <c r="B125" s="36" t="s">
        <v>19</v>
      </c>
      <c r="C125" s="30" t="s">
        <v>307</v>
      </c>
      <c r="D125" s="116">
        <v>49</v>
      </c>
      <c r="E125" s="116">
        <v>56</v>
      </c>
      <c r="F125" s="116">
        <v>69</v>
      </c>
      <c r="G125" s="117">
        <v>59</v>
      </c>
      <c r="H125" s="117">
        <v>77</v>
      </c>
      <c r="I125" s="117">
        <v>49</v>
      </c>
      <c r="J125" s="117">
        <v>49</v>
      </c>
      <c r="K125" s="117">
        <v>53</v>
      </c>
      <c r="L125" s="118">
        <f>SUM(G125:K125)</f>
        <v>287</v>
      </c>
      <c r="M125" s="119">
        <f>AVERAGE(G125:K125)</f>
        <v>57.4</v>
      </c>
      <c r="N125" s="118">
        <f>MAX(G125:K125)-MIN(G125:K125)</f>
        <v>28</v>
      </c>
      <c r="O125" s="119">
        <f>_xlfn.STDEV.P(G125:K125)</f>
        <v>10.461357464497617</v>
      </c>
      <c r="P125" s="119">
        <f>(U125-M125)</f>
        <v>12.600000000000001</v>
      </c>
      <c r="Q125" s="117">
        <v>71</v>
      </c>
      <c r="R125" s="117">
        <v>66</v>
      </c>
      <c r="S125" s="117">
        <v>67</v>
      </c>
      <c r="T125" s="117">
        <v>67</v>
      </c>
      <c r="U125" s="120">
        <v>70</v>
      </c>
      <c r="V125" s="118">
        <f>SUM(Q125:U125)</f>
        <v>341</v>
      </c>
      <c r="W125" s="118">
        <f>AVERAGE(Q125:U125)</f>
        <v>68.2</v>
      </c>
      <c r="X125" s="118">
        <f>MAX(Q125:U125)-MIN(Q125:U125)</f>
        <v>5</v>
      </c>
      <c r="Y125" s="119">
        <f>_xlfn.STDEV.P(Q125:U125)</f>
        <v>1.9390719429665315</v>
      </c>
      <c r="Z125" s="119">
        <f>(U125-W125)</f>
        <v>1.7999999999999972</v>
      </c>
      <c r="AA125" s="121">
        <f>SUM(G125:K125,Q125:U125)</f>
        <v>628</v>
      </c>
      <c r="AB125" s="121">
        <f>AVERAGE(G125:K125,Q125:U125)</f>
        <v>62.8</v>
      </c>
      <c r="AC125" s="121">
        <f>MAX(G125:K125,Q125:U125)-MIN(G125:K125,Q125:U125)</f>
        <v>28</v>
      </c>
      <c r="AD125" s="122">
        <f>_xlfn.STDEV.P(G125:K125,Q125:U125)</f>
        <v>9.2606695222321811</v>
      </c>
      <c r="AE125" s="122">
        <f>(U125-AB125)</f>
        <v>7.2000000000000028</v>
      </c>
    </row>
  </sheetData>
  <mergeCells count="20">
    <mergeCell ref="B1:AE1"/>
    <mergeCell ref="C69:AE69"/>
    <mergeCell ref="C3:AE3"/>
    <mergeCell ref="C9:AE9"/>
    <mergeCell ref="C15:AE15"/>
    <mergeCell ref="C21:AE21"/>
    <mergeCell ref="C27:AE27"/>
    <mergeCell ref="C33:AE33"/>
    <mergeCell ref="C39:AE39"/>
    <mergeCell ref="C45:AE45"/>
    <mergeCell ref="C51:AE51"/>
    <mergeCell ref="C57:AE57"/>
    <mergeCell ref="C63:AE63"/>
    <mergeCell ref="C121:AE121"/>
    <mergeCell ref="C79:AE79"/>
    <mergeCell ref="C91:AE91"/>
    <mergeCell ref="C97:AE97"/>
    <mergeCell ref="C103:AE103"/>
    <mergeCell ref="C109:AE109"/>
    <mergeCell ref="C115:AE115"/>
  </mergeCells>
  <pageMargins left="0.7" right="0.7" top="0.75" bottom="0.75" header="0.3" footer="0.3"/>
  <pageSetup paperSize="17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E217"/>
  <sheetViews>
    <sheetView topLeftCell="B223" zoomScale="110" zoomScaleNormal="110" workbookViewId="0">
      <selection activeCell="U201" sqref="U201"/>
    </sheetView>
  </sheetViews>
  <sheetFormatPr defaultColWidth="8.85546875" defaultRowHeight="15" x14ac:dyDescent="0.25"/>
  <cols>
    <col min="1" max="1" width="1.7109375" customWidth="1"/>
    <col min="2" max="2" width="12.7109375" style="62" customWidth="1"/>
    <col min="3" max="31" width="7.7109375" customWidth="1"/>
  </cols>
  <sheetData>
    <row r="1" spans="2:31" x14ac:dyDescent="0.25">
      <c r="B1" s="287" t="s">
        <v>367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3" spans="2:31" x14ac:dyDescent="0.25">
      <c r="B3" s="274"/>
      <c r="C3" s="283" t="s">
        <v>409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</row>
    <row r="4" spans="2:31" ht="24.75" thickBot="1" x14ac:dyDescent="0.3">
      <c r="B4" s="18"/>
      <c r="C4" s="19">
        <v>2009</v>
      </c>
      <c r="D4" s="19">
        <v>2010</v>
      </c>
      <c r="E4" s="19">
        <v>2011</v>
      </c>
      <c r="F4" s="19">
        <v>2012</v>
      </c>
      <c r="G4" s="20">
        <v>2013</v>
      </c>
      <c r="H4" s="20">
        <v>2014</v>
      </c>
      <c r="I4" s="20">
        <v>2015</v>
      </c>
      <c r="J4" s="20">
        <v>2016</v>
      </c>
      <c r="K4" s="20">
        <v>2017</v>
      </c>
      <c r="L4" s="21" t="s">
        <v>0</v>
      </c>
      <c r="M4" s="21" t="s">
        <v>1</v>
      </c>
      <c r="N4" s="21" t="s">
        <v>2</v>
      </c>
      <c r="O4" s="21" t="s">
        <v>3</v>
      </c>
      <c r="P4" s="21" t="s">
        <v>435</v>
      </c>
      <c r="Q4" s="20">
        <v>2018</v>
      </c>
      <c r="R4" s="20">
        <v>2019</v>
      </c>
      <c r="S4" s="20">
        <v>2020</v>
      </c>
      <c r="T4" s="20">
        <v>2021</v>
      </c>
      <c r="U4" s="22">
        <v>2022</v>
      </c>
      <c r="V4" s="21" t="s">
        <v>0</v>
      </c>
      <c r="W4" s="21" t="s">
        <v>1</v>
      </c>
      <c r="X4" s="21" t="s">
        <v>2</v>
      </c>
      <c r="Y4" s="21" t="s">
        <v>3</v>
      </c>
      <c r="Z4" s="21" t="s">
        <v>435</v>
      </c>
      <c r="AA4" s="23" t="s">
        <v>5</v>
      </c>
      <c r="AB4" s="23" t="s">
        <v>6</v>
      </c>
      <c r="AC4" s="23" t="s">
        <v>7</v>
      </c>
      <c r="AD4" s="23" t="s">
        <v>8</v>
      </c>
      <c r="AE4" s="23" t="s">
        <v>435</v>
      </c>
    </row>
    <row r="5" spans="2:31" ht="24.75" customHeight="1" x14ac:dyDescent="0.25">
      <c r="B5" s="26" t="s">
        <v>441</v>
      </c>
      <c r="C5" s="38" t="s">
        <v>307</v>
      </c>
      <c r="D5" s="38">
        <v>18</v>
      </c>
      <c r="E5" s="38">
        <v>21</v>
      </c>
      <c r="F5" s="38">
        <v>29</v>
      </c>
      <c r="G5" s="39">
        <v>24</v>
      </c>
      <c r="H5" s="39">
        <v>30</v>
      </c>
      <c r="I5" s="39">
        <v>19</v>
      </c>
      <c r="J5" s="39">
        <v>24</v>
      </c>
      <c r="K5" s="39">
        <v>23</v>
      </c>
      <c r="L5" s="40">
        <f>SUM(G5:K5)</f>
        <v>120</v>
      </c>
      <c r="M5" s="141">
        <f>AVERAGE(G5:K5)</f>
        <v>24</v>
      </c>
      <c r="N5" s="40">
        <f>MAX(G5:K5)-MIN(G5:K5)</f>
        <v>11</v>
      </c>
      <c r="O5" s="141">
        <f>_xlfn.STDEV.P(G5:K5)</f>
        <v>3.5213633723318019</v>
      </c>
      <c r="P5" s="141">
        <f>(U5-M5)</f>
        <v>5</v>
      </c>
      <c r="Q5" s="39">
        <v>27</v>
      </c>
      <c r="R5" s="39">
        <v>30</v>
      </c>
      <c r="S5" s="39">
        <v>29</v>
      </c>
      <c r="T5" s="39">
        <v>26</v>
      </c>
      <c r="U5" s="41">
        <v>29</v>
      </c>
      <c r="V5" s="40">
        <f>SUM(Q5:U5)</f>
        <v>141</v>
      </c>
      <c r="W5" s="141">
        <f>AVERAGE(Q5:U5)</f>
        <v>28.2</v>
      </c>
      <c r="X5" s="40">
        <f>MAX(Q5:U5)-MIN(Q5:U5)</f>
        <v>4</v>
      </c>
      <c r="Y5" s="141">
        <f>_xlfn.STDEV.P(Q5:U5)</f>
        <v>1.4696938456699069</v>
      </c>
      <c r="Z5" s="141">
        <f>(U5-W5)</f>
        <v>0.80000000000000071</v>
      </c>
      <c r="AA5" s="42" cm="1">
        <f t="array" ref="AA5">SUM(G5:K5+Q5:U5)</f>
        <v>261</v>
      </c>
      <c r="AB5" s="144">
        <f>AVERAGE(G5:K5,Q5:U5)</f>
        <v>26.1</v>
      </c>
      <c r="AC5" s="42">
        <f>MAX(G5:K5,Q5:U5)-MIN(G5:K5,Q5:U5)</f>
        <v>11</v>
      </c>
      <c r="AD5" s="144">
        <f>_xlfn.STDEV.P(G5:K5,Q5:U5)</f>
        <v>3.4190641994557516</v>
      </c>
      <c r="AE5" s="144">
        <f>(U5-AB5)</f>
        <v>2.8999999999999986</v>
      </c>
    </row>
    <row r="6" spans="2:31" ht="15.75" thickBot="1" x14ac:dyDescent="0.3">
      <c r="B6" s="58" t="s">
        <v>28</v>
      </c>
      <c r="C6" s="43" t="s">
        <v>307</v>
      </c>
      <c r="D6" s="247">
        <f t="shared" ref="D6:L6" si="0">(D5/D35)</f>
        <v>0.36734693877551022</v>
      </c>
      <c r="E6" s="247">
        <f t="shared" ref="E6:K6" si="1">(E5/E35)</f>
        <v>0.375</v>
      </c>
      <c r="F6" s="247">
        <f t="shared" si="1"/>
        <v>0.42028985507246375</v>
      </c>
      <c r="G6" s="138">
        <f t="shared" si="1"/>
        <v>0.40677966101694918</v>
      </c>
      <c r="H6" s="138">
        <f t="shared" si="1"/>
        <v>0.38961038961038963</v>
      </c>
      <c r="I6" s="138">
        <f t="shared" si="1"/>
        <v>0.38775510204081631</v>
      </c>
      <c r="J6" s="138">
        <f t="shared" si="1"/>
        <v>0.48979591836734693</v>
      </c>
      <c r="K6" s="138">
        <f t="shared" si="1"/>
        <v>0.43396226415094341</v>
      </c>
      <c r="L6" s="139">
        <f t="shared" si="0"/>
        <v>0.41811846689895471</v>
      </c>
      <c r="M6" s="166"/>
      <c r="N6" s="166"/>
      <c r="O6" s="166"/>
      <c r="P6" s="166"/>
      <c r="Q6" s="138">
        <f t="shared" ref="Q6" si="2">(Q5/Q35)</f>
        <v>0.38028169014084506</v>
      </c>
      <c r="R6" s="138">
        <f>(R5/R35)</f>
        <v>0.45454545454545453</v>
      </c>
      <c r="S6" s="138">
        <f>(S5/S35)</f>
        <v>0.43283582089552236</v>
      </c>
      <c r="T6" s="138">
        <f>(T5/T35)</f>
        <v>0.38805970149253732</v>
      </c>
      <c r="U6" s="136">
        <f>(U5/U35)</f>
        <v>0.41428571428571431</v>
      </c>
      <c r="V6" s="139">
        <f>(V5/V35)</f>
        <v>0.41348973607038125</v>
      </c>
      <c r="W6" s="166"/>
      <c r="X6" s="166"/>
      <c r="Y6" s="166"/>
      <c r="Z6" s="166"/>
      <c r="AA6" s="140">
        <f t="shared" ref="AA6" si="3">(AA5/AA35)</f>
        <v>0.41560509554140129</v>
      </c>
      <c r="AB6" s="168"/>
      <c r="AC6" s="168"/>
      <c r="AD6" s="168"/>
      <c r="AE6" s="168"/>
    </row>
    <row r="7" spans="2:31" ht="24.75" customHeight="1" x14ac:dyDescent="0.25">
      <c r="B7" s="26" t="s">
        <v>438</v>
      </c>
      <c r="C7" s="38" t="s">
        <v>307</v>
      </c>
      <c r="D7" s="38">
        <v>6</v>
      </c>
      <c r="E7" s="38">
        <v>6</v>
      </c>
      <c r="F7" s="38">
        <v>8</v>
      </c>
      <c r="G7" s="39">
        <v>8</v>
      </c>
      <c r="H7" s="39">
        <v>12</v>
      </c>
      <c r="I7" s="39">
        <v>6</v>
      </c>
      <c r="J7" s="39">
        <v>8</v>
      </c>
      <c r="K7" s="39">
        <v>10</v>
      </c>
      <c r="L7" s="40">
        <f>SUM(G7:K7)</f>
        <v>44</v>
      </c>
      <c r="M7" s="141">
        <f t="shared" ref="M7:M33" si="4">AVERAGE(G7:K7)</f>
        <v>8.8000000000000007</v>
      </c>
      <c r="N7" s="40">
        <f t="shared" ref="N7:N35" si="5">MAX(G7:K7)-MIN(G7:K7)</f>
        <v>6</v>
      </c>
      <c r="O7" s="141">
        <f t="shared" ref="O7:O33" si="6">_xlfn.STDEV.P(G7:K7)</f>
        <v>2.0396078054371141</v>
      </c>
      <c r="P7" s="141">
        <f t="shared" ref="P7:P33" si="7">(U7-M7)</f>
        <v>3.1999999999999993</v>
      </c>
      <c r="Q7" s="39">
        <v>10</v>
      </c>
      <c r="R7" s="39">
        <v>9</v>
      </c>
      <c r="S7" s="39">
        <v>12</v>
      </c>
      <c r="T7" s="39">
        <v>6</v>
      </c>
      <c r="U7" s="41">
        <v>12</v>
      </c>
      <c r="V7" s="40">
        <f>SUM(Q7:U7)</f>
        <v>49</v>
      </c>
      <c r="W7" s="141">
        <f>AVERAGE(Q7:U7)</f>
        <v>9.8000000000000007</v>
      </c>
      <c r="X7" s="40">
        <f t="shared" ref="X7:X35" si="8">MAX(Q7:U7)-MIN(Q7:U7)</f>
        <v>6</v>
      </c>
      <c r="Y7" s="141">
        <f t="shared" ref="Y7:Y33" si="9">_xlfn.STDEV.P(Q7:U7)</f>
        <v>2.2271057451320089</v>
      </c>
      <c r="Z7" s="141">
        <f t="shared" ref="Z7:Z33" si="10">(U7-W7)</f>
        <v>2.1999999999999993</v>
      </c>
      <c r="AA7" s="42" cm="1">
        <f t="array" ref="AA7">SUM(G7:K7+Q7:U7)</f>
        <v>93</v>
      </c>
      <c r="AB7" s="144">
        <f t="shared" ref="AB7:AB33" si="11">AVERAGE(G7:K7,Q7:U7)</f>
        <v>9.3000000000000007</v>
      </c>
      <c r="AC7" s="42">
        <f t="shared" ref="AC7:AC35" si="12">MAX(G7:K7,Q7:U7)-MIN(G7:K7,Q7:U7)</f>
        <v>6</v>
      </c>
      <c r="AD7" s="144">
        <f t="shared" ref="AD7:AD33" si="13">_xlfn.STDEV.P(G7:K7,Q7:U7)</f>
        <v>2.1931712199461306</v>
      </c>
      <c r="AE7" s="144">
        <f t="shared" ref="AE7:AE33" si="14">(U7-AB7)</f>
        <v>2.6999999999999993</v>
      </c>
    </row>
    <row r="8" spans="2:31" ht="15.75" thickBot="1" x14ac:dyDescent="0.3">
      <c r="B8" s="58" t="s">
        <v>28</v>
      </c>
      <c r="C8" s="43" t="s">
        <v>307</v>
      </c>
      <c r="D8" s="247">
        <f t="shared" ref="D8:L8" si="15">(D7/D35)</f>
        <v>0.12244897959183673</v>
      </c>
      <c r="E8" s="247">
        <f t="shared" ref="E8:K8" si="16">(E7/E35)</f>
        <v>0.10714285714285714</v>
      </c>
      <c r="F8" s="247">
        <f t="shared" si="16"/>
        <v>0.11594202898550725</v>
      </c>
      <c r="G8" s="138">
        <f t="shared" si="16"/>
        <v>0.13559322033898305</v>
      </c>
      <c r="H8" s="138">
        <f t="shared" si="16"/>
        <v>0.15584415584415584</v>
      </c>
      <c r="I8" s="138">
        <f t="shared" si="16"/>
        <v>0.12244897959183673</v>
      </c>
      <c r="J8" s="138">
        <f t="shared" si="16"/>
        <v>0.16326530612244897</v>
      </c>
      <c r="K8" s="138">
        <f t="shared" si="16"/>
        <v>0.18867924528301888</v>
      </c>
      <c r="L8" s="139">
        <f t="shared" si="15"/>
        <v>0.15331010452961671</v>
      </c>
      <c r="M8" s="166"/>
      <c r="N8" s="166"/>
      <c r="O8" s="166"/>
      <c r="P8" s="166"/>
      <c r="Q8" s="138">
        <f t="shared" ref="Q8" si="17">(Q7/Q35)</f>
        <v>0.14084507042253522</v>
      </c>
      <c r="R8" s="138">
        <f>(R7/R35)</f>
        <v>0.13636363636363635</v>
      </c>
      <c r="S8" s="138">
        <f>(S7/S35)</f>
        <v>0.17910447761194029</v>
      </c>
      <c r="T8" s="138">
        <f>(T7/T35)</f>
        <v>8.9552238805970144E-2</v>
      </c>
      <c r="U8" s="136">
        <f>(U7/U35)</f>
        <v>0.17142857142857143</v>
      </c>
      <c r="V8" s="139">
        <f>(V7/V35)</f>
        <v>0.14369501466275661</v>
      </c>
      <c r="W8" s="166"/>
      <c r="X8" s="166"/>
      <c r="Y8" s="166"/>
      <c r="Z8" s="166"/>
      <c r="AA8" s="140">
        <f t="shared" ref="AA8" si="18">(AA7/AA35)</f>
        <v>0.14808917197452229</v>
      </c>
      <c r="AB8" s="168"/>
      <c r="AC8" s="168"/>
      <c r="AD8" s="168"/>
      <c r="AE8" s="168"/>
    </row>
    <row r="9" spans="2:31" x14ac:dyDescent="0.25">
      <c r="B9" s="26" t="s">
        <v>110</v>
      </c>
      <c r="C9" s="38" t="s">
        <v>307</v>
      </c>
      <c r="D9" s="38">
        <v>0</v>
      </c>
      <c r="E9" s="38">
        <v>0</v>
      </c>
      <c r="F9" s="38">
        <v>1</v>
      </c>
      <c r="G9" s="39">
        <v>1</v>
      </c>
      <c r="H9" s="39">
        <v>1</v>
      </c>
      <c r="I9" s="39">
        <v>2</v>
      </c>
      <c r="J9" s="39">
        <v>0</v>
      </c>
      <c r="K9" s="39">
        <v>1</v>
      </c>
      <c r="L9" s="40">
        <f>SUM(G9:K9)</f>
        <v>5</v>
      </c>
      <c r="M9" s="141">
        <f t="shared" si="4"/>
        <v>1</v>
      </c>
      <c r="N9" s="40">
        <f t="shared" si="5"/>
        <v>2</v>
      </c>
      <c r="O9" s="141">
        <f t="shared" si="6"/>
        <v>0.63245553203367588</v>
      </c>
      <c r="P9" s="141">
        <f t="shared" si="7"/>
        <v>-1</v>
      </c>
      <c r="Q9" s="39">
        <v>1</v>
      </c>
      <c r="R9" s="39">
        <v>2</v>
      </c>
      <c r="S9" s="39">
        <v>1</v>
      </c>
      <c r="T9" s="39">
        <v>1</v>
      </c>
      <c r="U9" s="41">
        <v>0</v>
      </c>
      <c r="V9" s="40">
        <f>SUM(Q9:U9)</f>
        <v>5</v>
      </c>
      <c r="W9" s="141">
        <f>AVERAGE(Q9:U9)</f>
        <v>1</v>
      </c>
      <c r="X9" s="40">
        <f t="shared" si="8"/>
        <v>2</v>
      </c>
      <c r="Y9" s="141">
        <f t="shared" si="9"/>
        <v>0.63245553203367588</v>
      </c>
      <c r="Z9" s="141">
        <f t="shared" si="10"/>
        <v>-1</v>
      </c>
      <c r="AA9" s="42" cm="1">
        <f t="array" ref="AA9">SUM(G9:K9+Q9:U9)</f>
        <v>10</v>
      </c>
      <c r="AB9" s="144">
        <f t="shared" si="11"/>
        <v>1</v>
      </c>
      <c r="AC9" s="42">
        <f t="shared" si="12"/>
        <v>2</v>
      </c>
      <c r="AD9" s="144">
        <f t="shared" si="13"/>
        <v>0.63245553203367588</v>
      </c>
      <c r="AE9" s="144">
        <f t="shared" si="14"/>
        <v>-1</v>
      </c>
    </row>
    <row r="10" spans="2:31" ht="15.75" thickBot="1" x14ac:dyDescent="0.3">
      <c r="B10" s="58" t="s">
        <v>28</v>
      </c>
      <c r="C10" s="43" t="s">
        <v>307</v>
      </c>
      <c r="D10" s="247">
        <f t="shared" ref="D10:L10" si="19">(D9/D35)</f>
        <v>0</v>
      </c>
      <c r="E10" s="247">
        <f t="shared" ref="E10:K10" si="20">(E9/E35)</f>
        <v>0</v>
      </c>
      <c r="F10" s="247">
        <f t="shared" si="20"/>
        <v>1.4492753623188406E-2</v>
      </c>
      <c r="G10" s="138">
        <f t="shared" si="20"/>
        <v>1.6949152542372881E-2</v>
      </c>
      <c r="H10" s="138">
        <f t="shared" si="20"/>
        <v>1.2987012987012988E-2</v>
      </c>
      <c r="I10" s="138">
        <f t="shared" si="20"/>
        <v>4.0816326530612242E-2</v>
      </c>
      <c r="J10" s="138">
        <f t="shared" si="20"/>
        <v>0</v>
      </c>
      <c r="K10" s="138">
        <f t="shared" si="20"/>
        <v>1.8867924528301886E-2</v>
      </c>
      <c r="L10" s="139">
        <f t="shared" si="19"/>
        <v>1.7421602787456445E-2</v>
      </c>
      <c r="M10" s="166"/>
      <c r="N10" s="166"/>
      <c r="O10" s="166"/>
      <c r="P10" s="166"/>
      <c r="Q10" s="138">
        <f t="shared" ref="Q10" si="21">(Q9/Q35)</f>
        <v>1.4084507042253521E-2</v>
      </c>
      <c r="R10" s="138">
        <f>(R9/R35)</f>
        <v>3.0303030303030304E-2</v>
      </c>
      <c r="S10" s="138">
        <f>(S9/S35)</f>
        <v>1.4925373134328358E-2</v>
      </c>
      <c r="T10" s="138">
        <f>(T9/T35)</f>
        <v>1.4925373134328358E-2</v>
      </c>
      <c r="U10" s="136">
        <f>(U9/U35)</f>
        <v>0</v>
      </c>
      <c r="V10" s="139">
        <f>(V9/V35)</f>
        <v>1.466275659824047E-2</v>
      </c>
      <c r="W10" s="166"/>
      <c r="X10" s="166"/>
      <c r="Y10" s="166"/>
      <c r="Z10" s="166"/>
      <c r="AA10" s="140">
        <f t="shared" ref="AA10" si="22">(AA9/AA35)</f>
        <v>1.5923566878980892E-2</v>
      </c>
      <c r="AB10" s="168"/>
      <c r="AC10" s="168"/>
      <c r="AD10" s="168"/>
      <c r="AE10" s="168"/>
    </row>
    <row r="11" spans="2:31" x14ac:dyDescent="0.25">
      <c r="B11" s="26" t="s">
        <v>111</v>
      </c>
      <c r="C11" s="38" t="s">
        <v>307</v>
      </c>
      <c r="D11" s="38">
        <v>2</v>
      </c>
      <c r="E11" s="38">
        <v>2</v>
      </c>
      <c r="F11" s="38">
        <v>0</v>
      </c>
      <c r="G11" s="39">
        <v>2</v>
      </c>
      <c r="H11" s="39">
        <v>2</v>
      </c>
      <c r="I11" s="39">
        <v>3</v>
      </c>
      <c r="J11" s="39">
        <v>0</v>
      </c>
      <c r="K11" s="39">
        <v>2</v>
      </c>
      <c r="L11" s="40">
        <f>SUM(G11:K11)</f>
        <v>9</v>
      </c>
      <c r="M11" s="141">
        <f t="shared" si="4"/>
        <v>1.8</v>
      </c>
      <c r="N11" s="40">
        <f t="shared" si="5"/>
        <v>3</v>
      </c>
      <c r="O11" s="141">
        <f t="shared" si="6"/>
        <v>0.9797958971132712</v>
      </c>
      <c r="P11" s="141">
        <f t="shared" si="7"/>
        <v>0.19999999999999996</v>
      </c>
      <c r="Q11" s="39">
        <v>3</v>
      </c>
      <c r="R11" s="39">
        <v>3</v>
      </c>
      <c r="S11" s="39">
        <v>1</v>
      </c>
      <c r="T11" s="39">
        <v>1</v>
      </c>
      <c r="U11" s="41">
        <v>2</v>
      </c>
      <c r="V11" s="40">
        <f>SUM(Q11:U11)</f>
        <v>10</v>
      </c>
      <c r="W11" s="141">
        <f>AVERAGE(Q11:U11)</f>
        <v>2</v>
      </c>
      <c r="X11" s="40">
        <f t="shared" si="8"/>
        <v>2</v>
      </c>
      <c r="Y11" s="141">
        <f t="shared" si="9"/>
        <v>0.89442719099991586</v>
      </c>
      <c r="Z11" s="141">
        <f t="shared" si="10"/>
        <v>0</v>
      </c>
      <c r="AA11" s="42" cm="1">
        <f t="array" ref="AA11">SUM(G11:K11+Q11:U11)</f>
        <v>19</v>
      </c>
      <c r="AB11" s="144">
        <f t="shared" si="11"/>
        <v>1.9</v>
      </c>
      <c r="AC11" s="42">
        <f t="shared" si="12"/>
        <v>3</v>
      </c>
      <c r="AD11" s="144">
        <f t="shared" si="13"/>
        <v>0.94339811320566036</v>
      </c>
      <c r="AE11" s="144">
        <f t="shared" si="14"/>
        <v>0.10000000000000009</v>
      </c>
    </row>
    <row r="12" spans="2:31" ht="15.75" thickBot="1" x14ac:dyDescent="0.3">
      <c r="B12" s="58" t="s">
        <v>28</v>
      </c>
      <c r="C12" s="43" t="s">
        <v>307</v>
      </c>
      <c r="D12" s="256">
        <f t="shared" ref="D12:L12" si="23">(D11/D35)</f>
        <v>4.0816326530612242E-2</v>
      </c>
      <c r="E12" s="256">
        <f t="shared" ref="E12:K12" si="24">(E11/E35)</f>
        <v>3.5714285714285712E-2</v>
      </c>
      <c r="F12" s="256">
        <f t="shared" si="24"/>
        <v>0</v>
      </c>
      <c r="G12" s="184">
        <f t="shared" si="24"/>
        <v>3.3898305084745763E-2</v>
      </c>
      <c r="H12" s="184">
        <f t="shared" si="24"/>
        <v>2.5974025974025976E-2</v>
      </c>
      <c r="I12" s="184">
        <f t="shared" si="24"/>
        <v>6.1224489795918366E-2</v>
      </c>
      <c r="J12" s="184">
        <f t="shared" si="24"/>
        <v>0</v>
      </c>
      <c r="K12" s="184">
        <f t="shared" si="24"/>
        <v>3.7735849056603772E-2</v>
      </c>
      <c r="L12" s="185">
        <f t="shared" si="23"/>
        <v>3.1358885017421602E-2</v>
      </c>
      <c r="M12" s="166"/>
      <c r="N12" s="166"/>
      <c r="O12" s="166"/>
      <c r="P12" s="166"/>
      <c r="Q12" s="184">
        <f t="shared" ref="Q12" si="25">(Q11/Q35)</f>
        <v>4.2253521126760563E-2</v>
      </c>
      <c r="R12" s="184">
        <f>(R11/R35)</f>
        <v>4.5454545454545456E-2</v>
      </c>
      <c r="S12" s="184">
        <f>(S11/S35)</f>
        <v>1.4925373134328358E-2</v>
      </c>
      <c r="T12" s="184">
        <f>(T11/T35)</f>
        <v>1.4925373134328358E-2</v>
      </c>
      <c r="U12" s="186">
        <f>(U11/U35)</f>
        <v>2.8571428571428571E-2</v>
      </c>
      <c r="V12" s="185">
        <f>(V11/V35)</f>
        <v>2.932551319648094E-2</v>
      </c>
      <c r="W12" s="166"/>
      <c r="X12" s="166"/>
      <c r="Y12" s="166"/>
      <c r="Z12" s="166"/>
      <c r="AA12" s="187">
        <f t="shared" ref="AA12" si="26">(AA11/AA35)</f>
        <v>3.0254777070063694E-2</v>
      </c>
      <c r="AB12" s="168"/>
      <c r="AC12" s="168"/>
      <c r="AD12" s="168"/>
      <c r="AE12" s="168"/>
    </row>
    <row r="13" spans="2:31" x14ac:dyDescent="0.25">
      <c r="B13" s="26" t="s">
        <v>112</v>
      </c>
      <c r="C13" s="38" t="s">
        <v>307</v>
      </c>
      <c r="D13" s="38">
        <v>4</v>
      </c>
      <c r="E13" s="38">
        <v>4</v>
      </c>
      <c r="F13" s="38">
        <v>6</v>
      </c>
      <c r="G13" s="39">
        <v>1</v>
      </c>
      <c r="H13" s="39">
        <v>11</v>
      </c>
      <c r="I13" s="39">
        <v>3</v>
      </c>
      <c r="J13" s="39">
        <v>3</v>
      </c>
      <c r="K13" s="39">
        <v>2</v>
      </c>
      <c r="L13" s="40">
        <f>SUM(G13:K13)</f>
        <v>20</v>
      </c>
      <c r="M13" s="141">
        <f t="shared" si="4"/>
        <v>4</v>
      </c>
      <c r="N13" s="40">
        <f t="shared" si="5"/>
        <v>10</v>
      </c>
      <c r="O13" s="141">
        <f t="shared" si="6"/>
        <v>3.5777087639996634</v>
      </c>
      <c r="P13" s="141">
        <f t="shared" si="7"/>
        <v>-1</v>
      </c>
      <c r="Q13" s="39">
        <v>8</v>
      </c>
      <c r="R13" s="39">
        <v>6</v>
      </c>
      <c r="S13" s="39">
        <v>2</v>
      </c>
      <c r="T13" s="39">
        <v>3</v>
      </c>
      <c r="U13" s="41">
        <v>3</v>
      </c>
      <c r="V13" s="40">
        <f>SUM(Q13:U13)</f>
        <v>22</v>
      </c>
      <c r="W13" s="141">
        <f>AVERAGE(Q13:U13)</f>
        <v>4.4000000000000004</v>
      </c>
      <c r="X13" s="40">
        <f t="shared" si="8"/>
        <v>6</v>
      </c>
      <c r="Y13" s="141">
        <f t="shared" si="9"/>
        <v>2.2449944320643649</v>
      </c>
      <c r="Z13" s="141">
        <f t="shared" si="10"/>
        <v>-1.4000000000000004</v>
      </c>
      <c r="AA13" s="42" cm="1">
        <f t="array" ref="AA13">SUM(G13:K13+Q13:U13)</f>
        <v>42</v>
      </c>
      <c r="AB13" s="144">
        <f t="shared" si="11"/>
        <v>4.2</v>
      </c>
      <c r="AC13" s="42">
        <f t="shared" si="12"/>
        <v>10</v>
      </c>
      <c r="AD13" s="144">
        <f t="shared" si="13"/>
        <v>2.9933259094191533</v>
      </c>
      <c r="AE13" s="144">
        <f t="shared" si="14"/>
        <v>-1.2000000000000002</v>
      </c>
    </row>
    <row r="14" spans="2:31" ht="15.75" thickBot="1" x14ac:dyDescent="0.3">
      <c r="B14" s="58" t="s">
        <v>28</v>
      </c>
      <c r="C14" s="43" t="s">
        <v>307</v>
      </c>
      <c r="D14" s="247">
        <f t="shared" ref="D14:L14" si="27">(D13/D35)</f>
        <v>8.1632653061224483E-2</v>
      </c>
      <c r="E14" s="247">
        <f t="shared" ref="E14:K14" si="28">(E13/E35)</f>
        <v>7.1428571428571425E-2</v>
      </c>
      <c r="F14" s="247">
        <f t="shared" si="28"/>
        <v>8.6956521739130432E-2</v>
      </c>
      <c r="G14" s="138">
        <f t="shared" si="28"/>
        <v>1.6949152542372881E-2</v>
      </c>
      <c r="H14" s="138">
        <f t="shared" si="28"/>
        <v>0.14285714285714285</v>
      </c>
      <c r="I14" s="138">
        <f t="shared" si="28"/>
        <v>6.1224489795918366E-2</v>
      </c>
      <c r="J14" s="138">
        <f t="shared" si="28"/>
        <v>6.1224489795918366E-2</v>
      </c>
      <c r="K14" s="138">
        <f t="shared" si="28"/>
        <v>3.7735849056603772E-2</v>
      </c>
      <c r="L14" s="139">
        <f t="shared" si="27"/>
        <v>6.968641114982578E-2</v>
      </c>
      <c r="M14" s="166"/>
      <c r="N14" s="166"/>
      <c r="O14" s="166"/>
      <c r="P14" s="166"/>
      <c r="Q14" s="138">
        <f t="shared" ref="Q14" si="29">(Q13/Q35)</f>
        <v>0.11267605633802817</v>
      </c>
      <c r="R14" s="138">
        <f>(R13/R35)</f>
        <v>9.0909090909090912E-2</v>
      </c>
      <c r="S14" s="138">
        <f>(S13/S35)</f>
        <v>2.9850746268656716E-2</v>
      </c>
      <c r="T14" s="138">
        <f>(T13/T35)</f>
        <v>4.4776119402985072E-2</v>
      </c>
      <c r="U14" s="136">
        <f>(U13/U35)</f>
        <v>4.2857142857142858E-2</v>
      </c>
      <c r="V14" s="139">
        <f>(V13/V35)</f>
        <v>6.4516129032258063E-2</v>
      </c>
      <c r="W14" s="166"/>
      <c r="X14" s="166"/>
      <c r="Y14" s="166"/>
      <c r="Z14" s="166"/>
      <c r="AA14" s="140">
        <f t="shared" ref="AA14" si="30">(AA13/AA35)</f>
        <v>6.6878980891719744E-2</v>
      </c>
      <c r="AB14" s="168"/>
      <c r="AC14" s="168"/>
      <c r="AD14" s="168"/>
      <c r="AE14" s="168"/>
    </row>
    <row r="15" spans="2:31" x14ac:dyDescent="0.25">
      <c r="B15" s="25" t="s">
        <v>439</v>
      </c>
      <c r="C15" s="38" t="s">
        <v>307</v>
      </c>
      <c r="D15" s="38">
        <v>2</v>
      </c>
      <c r="E15" s="38">
        <v>4</v>
      </c>
      <c r="F15" s="38">
        <v>3</v>
      </c>
      <c r="G15" s="39">
        <v>6</v>
      </c>
      <c r="H15" s="39">
        <v>5</v>
      </c>
      <c r="I15" s="39">
        <v>6</v>
      </c>
      <c r="J15" s="39">
        <v>2</v>
      </c>
      <c r="K15" s="39">
        <v>1</v>
      </c>
      <c r="L15" s="40">
        <f>SUM(G15:K15)</f>
        <v>20</v>
      </c>
      <c r="M15" s="141">
        <f t="shared" si="4"/>
        <v>4</v>
      </c>
      <c r="N15" s="40">
        <f t="shared" si="5"/>
        <v>5</v>
      </c>
      <c r="O15" s="141">
        <f t="shared" si="6"/>
        <v>2.0976176963403033</v>
      </c>
      <c r="P15" s="141">
        <f t="shared" si="7"/>
        <v>-1</v>
      </c>
      <c r="Q15" s="39">
        <v>3</v>
      </c>
      <c r="R15" s="52">
        <v>1</v>
      </c>
      <c r="S15" s="52">
        <v>4</v>
      </c>
      <c r="T15" s="52">
        <v>9</v>
      </c>
      <c r="U15" s="54">
        <v>3</v>
      </c>
      <c r="V15" s="40">
        <f>SUM(Q15:U15)</f>
        <v>20</v>
      </c>
      <c r="W15" s="141">
        <f>AVERAGE(Q15:U15)</f>
        <v>4</v>
      </c>
      <c r="X15" s="40">
        <f t="shared" si="8"/>
        <v>8</v>
      </c>
      <c r="Y15" s="141">
        <f t="shared" si="9"/>
        <v>2.6832815729997477</v>
      </c>
      <c r="Z15" s="141">
        <f t="shared" si="10"/>
        <v>-1</v>
      </c>
      <c r="AA15" s="42" cm="1">
        <f t="array" ref="AA15">SUM(G15:K15+Q15:U15)</f>
        <v>40</v>
      </c>
      <c r="AB15" s="144">
        <f t="shared" si="11"/>
        <v>4</v>
      </c>
      <c r="AC15" s="42">
        <f t="shared" si="12"/>
        <v>8</v>
      </c>
      <c r="AD15" s="144">
        <f t="shared" si="13"/>
        <v>2.4083189157584592</v>
      </c>
      <c r="AE15" s="144">
        <f t="shared" si="14"/>
        <v>-1</v>
      </c>
    </row>
    <row r="16" spans="2:31" ht="15.75" thickBot="1" x14ac:dyDescent="0.3">
      <c r="B16" s="58" t="s">
        <v>28</v>
      </c>
      <c r="C16" s="43" t="s">
        <v>307</v>
      </c>
      <c r="D16" s="247">
        <f t="shared" ref="D16:L16" si="31">(D15/D35)</f>
        <v>4.0816326530612242E-2</v>
      </c>
      <c r="E16" s="247">
        <f t="shared" ref="E16:K16" si="32">(E15/E35)</f>
        <v>7.1428571428571425E-2</v>
      </c>
      <c r="F16" s="247">
        <f t="shared" si="32"/>
        <v>4.3478260869565216E-2</v>
      </c>
      <c r="G16" s="138">
        <f t="shared" si="32"/>
        <v>0.10169491525423729</v>
      </c>
      <c r="H16" s="138">
        <f t="shared" si="32"/>
        <v>6.4935064935064929E-2</v>
      </c>
      <c r="I16" s="138">
        <f t="shared" si="32"/>
        <v>0.12244897959183673</v>
      </c>
      <c r="J16" s="138">
        <f t="shared" si="32"/>
        <v>4.0816326530612242E-2</v>
      </c>
      <c r="K16" s="138">
        <f t="shared" si="32"/>
        <v>1.8867924528301886E-2</v>
      </c>
      <c r="L16" s="139">
        <f t="shared" si="31"/>
        <v>6.968641114982578E-2</v>
      </c>
      <c r="M16" s="166"/>
      <c r="N16" s="166"/>
      <c r="O16" s="166"/>
      <c r="P16" s="166"/>
      <c r="Q16" s="138">
        <f t="shared" ref="Q16" si="33">(Q15/Q35)</f>
        <v>4.2253521126760563E-2</v>
      </c>
      <c r="R16" s="138">
        <f>(R15/R35)</f>
        <v>1.5151515151515152E-2</v>
      </c>
      <c r="S16" s="138">
        <f>(S15/S35)</f>
        <v>5.9701492537313432E-2</v>
      </c>
      <c r="T16" s="138">
        <f>(T15/T35)</f>
        <v>0.13432835820895522</v>
      </c>
      <c r="U16" s="136">
        <f>(U15/U35)</f>
        <v>4.2857142857142858E-2</v>
      </c>
      <c r="V16" s="139">
        <f>(V15/V35)</f>
        <v>5.865102639296188E-2</v>
      </c>
      <c r="W16" s="166"/>
      <c r="X16" s="166"/>
      <c r="Y16" s="166"/>
      <c r="Z16" s="166"/>
      <c r="AA16" s="140">
        <f t="shared" ref="AA16" si="34">(AA15/AA35)</f>
        <v>6.3694267515923567E-2</v>
      </c>
      <c r="AB16" s="168"/>
      <c r="AC16" s="168"/>
      <c r="AD16" s="168"/>
      <c r="AE16" s="168"/>
    </row>
    <row r="17" spans="2:31" ht="24" x14ac:dyDescent="0.25">
      <c r="B17" s="26" t="s">
        <v>113</v>
      </c>
      <c r="C17" s="38" t="s">
        <v>307</v>
      </c>
      <c r="D17" s="38">
        <v>4</v>
      </c>
      <c r="E17" s="38">
        <v>3</v>
      </c>
      <c r="F17" s="38">
        <v>2</v>
      </c>
      <c r="G17" s="39">
        <v>0</v>
      </c>
      <c r="H17" s="39">
        <v>2</v>
      </c>
      <c r="I17" s="39">
        <v>2</v>
      </c>
      <c r="J17" s="39">
        <v>1</v>
      </c>
      <c r="K17" s="39">
        <v>1</v>
      </c>
      <c r="L17" s="40">
        <f>SUM(G17:K17)</f>
        <v>6</v>
      </c>
      <c r="M17" s="141">
        <f t="shared" si="4"/>
        <v>1.2</v>
      </c>
      <c r="N17" s="40">
        <f t="shared" si="5"/>
        <v>2</v>
      </c>
      <c r="O17" s="141">
        <f t="shared" si="6"/>
        <v>0.74833147735478833</v>
      </c>
      <c r="P17" s="141">
        <f t="shared" si="7"/>
        <v>-1.2</v>
      </c>
      <c r="Q17" s="39">
        <v>2</v>
      </c>
      <c r="R17" s="39">
        <v>4</v>
      </c>
      <c r="S17" s="39">
        <v>1</v>
      </c>
      <c r="T17" s="39">
        <v>3</v>
      </c>
      <c r="U17" s="41">
        <v>0</v>
      </c>
      <c r="V17" s="40">
        <f>SUM(Q17:U17)</f>
        <v>10</v>
      </c>
      <c r="W17" s="141">
        <f>AVERAGE(Q17:U17)</f>
        <v>2</v>
      </c>
      <c r="X17" s="40">
        <f t="shared" si="8"/>
        <v>4</v>
      </c>
      <c r="Y17" s="141">
        <f t="shared" si="9"/>
        <v>1.4142135623730951</v>
      </c>
      <c r="Z17" s="141">
        <f t="shared" si="10"/>
        <v>-2</v>
      </c>
      <c r="AA17" s="42" cm="1">
        <f t="array" ref="AA17">SUM(G17:K17+Q17:U17)</f>
        <v>16</v>
      </c>
      <c r="AB17" s="144">
        <f t="shared" si="11"/>
        <v>1.6</v>
      </c>
      <c r="AC17" s="42">
        <f t="shared" si="12"/>
        <v>4</v>
      </c>
      <c r="AD17" s="144">
        <f t="shared" si="13"/>
        <v>1.2</v>
      </c>
      <c r="AE17" s="144">
        <f t="shared" si="14"/>
        <v>-1.6</v>
      </c>
    </row>
    <row r="18" spans="2:31" ht="15.75" thickBot="1" x14ac:dyDescent="0.3">
      <c r="B18" s="58" t="s">
        <v>28</v>
      </c>
      <c r="C18" s="43" t="s">
        <v>307</v>
      </c>
      <c r="D18" s="247">
        <f t="shared" ref="D18:L18" si="35">(D17/D35)</f>
        <v>8.1632653061224483E-2</v>
      </c>
      <c r="E18" s="247">
        <f t="shared" ref="E18:K18" si="36">(E17/E35)</f>
        <v>5.3571428571428568E-2</v>
      </c>
      <c r="F18" s="247">
        <f t="shared" si="36"/>
        <v>2.8985507246376812E-2</v>
      </c>
      <c r="G18" s="138">
        <f t="shared" si="36"/>
        <v>0</v>
      </c>
      <c r="H18" s="138">
        <f t="shared" si="36"/>
        <v>2.5974025974025976E-2</v>
      </c>
      <c r="I18" s="138">
        <f t="shared" si="36"/>
        <v>4.0816326530612242E-2</v>
      </c>
      <c r="J18" s="138">
        <f t="shared" si="36"/>
        <v>2.0408163265306121E-2</v>
      </c>
      <c r="K18" s="138">
        <f t="shared" si="36"/>
        <v>1.8867924528301886E-2</v>
      </c>
      <c r="L18" s="139">
        <f t="shared" si="35"/>
        <v>2.0905923344947737E-2</v>
      </c>
      <c r="M18" s="166"/>
      <c r="N18" s="166"/>
      <c r="O18" s="166"/>
      <c r="P18" s="166"/>
      <c r="Q18" s="138">
        <f t="shared" ref="Q18" si="37">(Q17/Q35)</f>
        <v>2.8169014084507043E-2</v>
      </c>
      <c r="R18" s="138">
        <f>(R17/R35)</f>
        <v>6.0606060606060608E-2</v>
      </c>
      <c r="S18" s="138">
        <f>(S17/S35)</f>
        <v>1.4925373134328358E-2</v>
      </c>
      <c r="T18" s="138">
        <f>(T17/T35)</f>
        <v>4.4776119402985072E-2</v>
      </c>
      <c r="U18" s="136">
        <f>(U17/U35)</f>
        <v>0</v>
      </c>
      <c r="V18" s="139">
        <f>(V17/V35)</f>
        <v>2.932551319648094E-2</v>
      </c>
      <c r="W18" s="166"/>
      <c r="X18" s="166"/>
      <c r="Y18" s="166"/>
      <c r="Z18" s="166"/>
      <c r="AA18" s="140">
        <f t="shared" ref="AA18" si="38">(AA17/AA35)</f>
        <v>2.5477707006369428E-2</v>
      </c>
      <c r="AB18" s="168"/>
      <c r="AC18" s="168"/>
      <c r="AD18" s="168"/>
      <c r="AE18" s="168"/>
    </row>
    <row r="19" spans="2:31" x14ac:dyDescent="0.25">
      <c r="B19" s="26" t="s">
        <v>114</v>
      </c>
      <c r="C19" s="38" t="s">
        <v>307</v>
      </c>
      <c r="D19" s="38">
        <v>0</v>
      </c>
      <c r="E19" s="38">
        <v>1</v>
      </c>
      <c r="F19" s="38">
        <v>0</v>
      </c>
      <c r="G19" s="39">
        <v>0</v>
      </c>
      <c r="H19" s="39">
        <v>0</v>
      </c>
      <c r="I19" s="39">
        <v>0</v>
      </c>
      <c r="J19" s="39">
        <v>0</v>
      </c>
      <c r="K19" s="39">
        <v>1</v>
      </c>
      <c r="L19" s="40">
        <f>SUM(G19:K19)</f>
        <v>1</v>
      </c>
      <c r="M19" s="141">
        <f t="shared" si="4"/>
        <v>0.2</v>
      </c>
      <c r="N19" s="40">
        <f t="shared" si="5"/>
        <v>1</v>
      </c>
      <c r="O19" s="141">
        <f t="shared" si="6"/>
        <v>0.4</v>
      </c>
      <c r="P19" s="141">
        <f t="shared" si="7"/>
        <v>-0.2</v>
      </c>
      <c r="Q19" s="39">
        <v>0</v>
      </c>
      <c r="R19" s="39">
        <v>1</v>
      </c>
      <c r="S19" s="39">
        <v>1</v>
      </c>
      <c r="T19" s="39">
        <v>0</v>
      </c>
      <c r="U19" s="41">
        <v>0</v>
      </c>
      <c r="V19" s="40">
        <f>SUM(Q19:U19)</f>
        <v>2</v>
      </c>
      <c r="W19" s="141">
        <f>AVERAGE(Q19:U19)</f>
        <v>0.4</v>
      </c>
      <c r="X19" s="40">
        <f t="shared" si="8"/>
        <v>1</v>
      </c>
      <c r="Y19" s="141">
        <f t="shared" si="9"/>
        <v>0.4898979485566356</v>
      </c>
      <c r="Z19" s="141">
        <f t="shared" si="10"/>
        <v>-0.4</v>
      </c>
      <c r="AA19" s="42" cm="1">
        <f t="array" ref="AA19">SUM(G19:K19+Q19:U19)</f>
        <v>3</v>
      </c>
      <c r="AB19" s="144">
        <f t="shared" si="11"/>
        <v>0.3</v>
      </c>
      <c r="AC19" s="42">
        <f t="shared" si="12"/>
        <v>1</v>
      </c>
      <c r="AD19" s="144">
        <f t="shared" si="13"/>
        <v>0.45825756949558399</v>
      </c>
      <c r="AE19" s="144">
        <f t="shared" si="14"/>
        <v>-0.3</v>
      </c>
    </row>
    <row r="20" spans="2:31" ht="15.75" thickBot="1" x14ac:dyDescent="0.3">
      <c r="B20" s="58" t="s">
        <v>28</v>
      </c>
      <c r="C20" s="43" t="s">
        <v>307</v>
      </c>
      <c r="D20" s="247">
        <f t="shared" ref="D20:L20" si="39">(D19/D35)</f>
        <v>0</v>
      </c>
      <c r="E20" s="247">
        <f t="shared" ref="E20:K20" si="40">(E19/E35)</f>
        <v>1.7857142857142856E-2</v>
      </c>
      <c r="F20" s="247">
        <f t="shared" si="40"/>
        <v>0</v>
      </c>
      <c r="G20" s="138">
        <f t="shared" si="40"/>
        <v>0</v>
      </c>
      <c r="H20" s="138">
        <f t="shared" si="40"/>
        <v>0</v>
      </c>
      <c r="I20" s="138">
        <f t="shared" si="40"/>
        <v>0</v>
      </c>
      <c r="J20" s="138">
        <f t="shared" si="40"/>
        <v>0</v>
      </c>
      <c r="K20" s="138">
        <f t="shared" si="40"/>
        <v>1.8867924528301886E-2</v>
      </c>
      <c r="L20" s="139">
        <f t="shared" si="39"/>
        <v>3.4843205574912892E-3</v>
      </c>
      <c r="M20" s="166"/>
      <c r="N20" s="166"/>
      <c r="O20" s="166"/>
      <c r="P20" s="166"/>
      <c r="Q20" s="138">
        <f t="shared" ref="Q20" si="41">(Q19/Q35)</f>
        <v>0</v>
      </c>
      <c r="R20" s="138">
        <f>(R19/R35)</f>
        <v>1.5151515151515152E-2</v>
      </c>
      <c r="S20" s="138">
        <f>(S19/S35)</f>
        <v>1.4925373134328358E-2</v>
      </c>
      <c r="T20" s="138">
        <f>(T19/T35)</f>
        <v>0</v>
      </c>
      <c r="U20" s="136">
        <f>(U19/U35)</f>
        <v>0</v>
      </c>
      <c r="V20" s="139">
        <f>(V19/V35)</f>
        <v>5.8651026392961877E-3</v>
      </c>
      <c r="W20" s="166"/>
      <c r="X20" s="166"/>
      <c r="Y20" s="166"/>
      <c r="Z20" s="166"/>
      <c r="AA20" s="140">
        <f t="shared" ref="AA20" si="42">(AA19/AA35)</f>
        <v>4.7770700636942673E-3</v>
      </c>
      <c r="AB20" s="168"/>
      <c r="AC20" s="168"/>
      <c r="AD20" s="168"/>
      <c r="AE20" s="168"/>
    </row>
    <row r="21" spans="2:31" ht="24" x14ac:dyDescent="0.25">
      <c r="B21" s="26" t="s">
        <v>443</v>
      </c>
      <c r="C21" s="38" t="s">
        <v>307</v>
      </c>
      <c r="D21" s="38">
        <v>0</v>
      </c>
      <c r="E21" s="38">
        <v>0</v>
      </c>
      <c r="F21" s="38">
        <v>0</v>
      </c>
      <c r="G21" s="39">
        <v>1</v>
      </c>
      <c r="H21" s="39">
        <v>2</v>
      </c>
      <c r="I21" s="39">
        <v>0</v>
      </c>
      <c r="J21" s="39">
        <v>2</v>
      </c>
      <c r="K21" s="39">
        <v>0</v>
      </c>
      <c r="L21" s="40">
        <f>SUM(G21:K21)</f>
        <v>5</v>
      </c>
      <c r="M21" s="141">
        <f t="shared" si="4"/>
        <v>1</v>
      </c>
      <c r="N21" s="40">
        <f t="shared" si="5"/>
        <v>2</v>
      </c>
      <c r="O21" s="141">
        <f t="shared" si="6"/>
        <v>0.89442719099991586</v>
      </c>
      <c r="P21" s="141">
        <f t="shared" si="7"/>
        <v>1</v>
      </c>
      <c r="Q21" s="39">
        <v>1</v>
      </c>
      <c r="R21" s="39">
        <v>1</v>
      </c>
      <c r="S21" s="39">
        <v>0</v>
      </c>
      <c r="T21" s="39">
        <v>2</v>
      </c>
      <c r="U21" s="41">
        <v>2</v>
      </c>
      <c r="V21" s="40">
        <f>SUM(Q21:U21)</f>
        <v>6</v>
      </c>
      <c r="W21" s="141">
        <f>AVERAGE(Q21:U21)</f>
        <v>1.2</v>
      </c>
      <c r="X21" s="40">
        <f t="shared" si="8"/>
        <v>2</v>
      </c>
      <c r="Y21" s="141">
        <f t="shared" si="9"/>
        <v>0.74833147735478833</v>
      </c>
      <c r="Z21" s="141">
        <f t="shared" si="10"/>
        <v>0.8</v>
      </c>
      <c r="AA21" s="42" cm="1">
        <f t="array" ref="AA21">SUM(G21:K21+Q21:U21)</f>
        <v>11</v>
      </c>
      <c r="AB21" s="144">
        <f t="shared" si="11"/>
        <v>1.1000000000000001</v>
      </c>
      <c r="AC21" s="42">
        <f t="shared" si="12"/>
        <v>2</v>
      </c>
      <c r="AD21" s="144">
        <f t="shared" si="13"/>
        <v>0.83066238629180744</v>
      </c>
      <c r="AE21" s="144">
        <f t="shared" si="14"/>
        <v>0.89999999999999991</v>
      </c>
    </row>
    <row r="22" spans="2:31" ht="15.75" thickBot="1" x14ac:dyDescent="0.3">
      <c r="B22" s="58" t="s">
        <v>28</v>
      </c>
      <c r="C22" s="43" t="s">
        <v>307</v>
      </c>
      <c r="D22" s="247">
        <f t="shared" ref="D22:L22" si="43">(D21/D35)</f>
        <v>0</v>
      </c>
      <c r="E22" s="247">
        <f t="shared" ref="E22:K22" si="44">(E21/E35)</f>
        <v>0</v>
      </c>
      <c r="F22" s="247">
        <f t="shared" si="44"/>
        <v>0</v>
      </c>
      <c r="G22" s="138">
        <f t="shared" si="44"/>
        <v>1.6949152542372881E-2</v>
      </c>
      <c r="H22" s="138">
        <f t="shared" si="44"/>
        <v>2.5974025974025976E-2</v>
      </c>
      <c r="I22" s="138">
        <f t="shared" si="44"/>
        <v>0</v>
      </c>
      <c r="J22" s="138">
        <f t="shared" si="44"/>
        <v>4.0816326530612242E-2</v>
      </c>
      <c r="K22" s="138">
        <f t="shared" si="44"/>
        <v>0</v>
      </c>
      <c r="L22" s="139">
        <f t="shared" si="43"/>
        <v>1.7421602787456445E-2</v>
      </c>
      <c r="M22" s="166"/>
      <c r="N22" s="166"/>
      <c r="O22" s="166"/>
      <c r="P22" s="166"/>
      <c r="Q22" s="138">
        <f t="shared" ref="Q22" si="45">(Q21/Q35)</f>
        <v>1.4084507042253521E-2</v>
      </c>
      <c r="R22" s="138">
        <f>(R21/R35)</f>
        <v>1.5151515151515152E-2</v>
      </c>
      <c r="S22" s="138">
        <f>(S21/S35)</f>
        <v>0</v>
      </c>
      <c r="T22" s="138">
        <f>(T21/T35)</f>
        <v>2.9850746268656716E-2</v>
      </c>
      <c r="U22" s="136">
        <f>(U21/U35)</f>
        <v>2.8571428571428571E-2</v>
      </c>
      <c r="V22" s="139">
        <f>(V21/V35)</f>
        <v>1.7595307917888565E-2</v>
      </c>
      <c r="W22" s="166"/>
      <c r="X22" s="166"/>
      <c r="Y22" s="166"/>
      <c r="Z22" s="166"/>
      <c r="AA22" s="140">
        <f t="shared" ref="AA22" si="46">(AA21/AA35)</f>
        <v>1.751592356687898E-2</v>
      </c>
      <c r="AB22" s="168"/>
      <c r="AC22" s="168"/>
      <c r="AD22" s="168"/>
      <c r="AE22" s="168"/>
    </row>
    <row r="23" spans="2:31" x14ac:dyDescent="0.25">
      <c r="B23" s="26" t="s">
        <v>115</v>
      </c>
      <c r="C23" s="38" t="s">
        <v>307</v>
      </c>
      <c r="D23" s="38">
        <v>0</v>
      </c>
      <c r="E23" s="38">
        <v>0</v>
      </c>
      <c r="F23" s="38">
        <v>3</v>
      </c>
      <c r="G23" s="39">
        <v>0</v>
      </c>
      <c r="H23" s="39">
        <v>1</v>
      </c>
      <c r="I23" s="39">
        <v>0</v>
      </c>
      <c r="J23" s="39">
        <v>0</v>
      </c>
      <c r="K23" s="39">
        <v>0</v>
      </c>
      <c r="L23" s="40">
        <f>SUM(G23:K23)</f>
        <v>1</v>
      </c>
      <c r="M23" s="141">
        <f t="shared" si="4"/>
        <v>0.2</v>
      </c>
      <c r="N23" s="40">
        <f t="shared" si="5"/>
        <v>1</v>
      </c>
      <c r="O23" s="141">
        <f t="shared" si="6"/>
        <v>0.4</v>
      </c>
      <c r="P23" s="141">
        <f t="shared" si="7"/>
        <v>-0.2</v>
      </c>
      <c r="Q23" s="39">
        <v>1</v>
      </c>
      <c r="R23" s="39">
        <v>2</v>
      </c>
      <c r="S23" s="39">
        <v>2</v>
      </c>
      <c r="T23" s="39">
        <v>0</v>
      </c>
      <c r="U23" s="41">
        <v>0</v>
      </c>
      <c r="V23" s="40">
        <f>SUM(Q23:U23)</f>
        <v>5</v>
      </c>
      <c r="W23" s="141">
        <f>AVERAGE(Q23:U23)</f>
        <v>1</v>
      </c>
      <c r="X23" s="40">
        <f t="shared" si="8"/>
        <v>2</v>
      </c>
      <c r="Y23" s="141">
        <f t="shared" si="9"/>
        <v>0.89442719099991586</v>
      </c>
      <c r="Z23" s="141">
        <f t="shared" si="10"/>
        <v>-1</v>
      </c>
      <c r="AA23" s="42" cm="1">
        <f t="array" ref="AA23">SUM(G23:K23+Q23:U23)</f>
        <v>6</v>
      </c>
      <c r="AB23" s="144">
        <f t="shared" si="11"/>
        <v>0.6</v>
      </c>
      <c r="AC23" s="42">
        <f t="shared" si="12"/>
        <v>2</v>
      </c>
      <c r="AD23" s="144">
        <f t="shared" si="13"/>
        <v>0.8</v>
      </c>
      <c r="AE23" s="144">
        <f t="shared" si="14"/>
        <v>-0.6</v>
      </c>
    </row>
    <row r="24" spans="2:31" ht="15.75" thickBot="1" x14ac:dyDescent="0.3">
      <c r="B24" s="58" t="s">
        <v>28</v>
      </c>
      <c r="C24" s="43" t="s">
        <v>307</v>
      </c>
      <c r="D24" s="247">
        <f t="shared" ref="D24:L24" si="47">(D23/D35)</f>
        <v>0</v>
      </c>
      <c r="E24" s="247">
        <f t="shared" ref="E24:K24" si="48">(E23/E35)</f>
        <v>0</v>
      </c>
      <c r="F24" s="247">
        <f t="shared" si="48"/>
        <v>4.3478260869565216E-2</v>
      </c>
      <c r="G24" s="138">
        <f t="shared" si="48"/>
        <v>0</v>
      </c>
      <c r="H24" s="138">
        <f t="shared" si="48"/>
        <v>1.2987012987012988E-2</v>
      </c>
      <c r="I24" s="138">
        <f t="shared" si="48"/>
        <v>0</v>
      </c>
      <c r="J24" s="138">
        <f t="shared" si="48"/>
        <v>0</v>
      </c>
      <c r="K24" s="138">
        <f t="shared" si="48"/>
        <v>0</v>
      </c>
      <c r="L24" s="139">
        <f t="shared" si="47"/>
        <v>3.4843205574912892E-3</v>
      </c>
      <c r="M24" s="166"/>
      <c r="N24" s="166"/>
      <c r="O24" s="166"/>
      <c r="P24" s="166"/>
      <c r="Q24" s="138">
        <f t="shared" ref="Q24" si="49">(Q23/Q35)</f>
        <v>1.4084507042253521E-2</v>
      </c>
      <c r="R24" s="138">
        <f>(R23/R35)</f>
        <v>3.0303030303030304E-2</v>
      </c>
      <c r="S24" s="138">
        <f>(S23/S35)</f>
        <v>2.9850746268656716E-2</v>
      </c>
      <c r="T24" s="138">
        <f>(T23/T35)</f>
        <v>0</v>
      </c>
      <c r="U24" s="136">
        <f>(U23/U35)</f>
        <v>0</v>
      </c>
      <c r="V24" s="139">
        <f>(V23/V35)</f>
        <v>1.466275659824047E-2</v>
      </c>
      <c r="W24" s="166"/>
      <c r="X24" s="166"/>
      <c r="Y24" s="166"/>
      <c r="Z24" s="166"/>
      <c r="AA24" s="140">
        <f t="shared" ref="AA24" si="50">(AA23/AA35)</f>
        <v>9.5541401273885346E-3</v>
      </c>
      <c r="AB24" s="168"/>
      <c r="AC24" s="168"/>
      <c r="AD24" s="168"/>
      <c r="AE24" s="168"/>
    </row>
    <row r="25" spans="2:31" x14ac:dyDescent="0.25">
      <c r="B25" s="26" t="s">
        <v>116</v>
      </c>
      <c r="C25" s="38" t="s">
        <v>307</v>
      </c>
      <c r="D25" s="38">
        <v>2</v>
      </c>
      <c r="E25" s="38">
        <v>2</v>
      </c>
      <c r="F25" s="38">
        <v>0</v>
      </c>
      <c r="G25" s="39">
        <v>0</v>
      </c>
      <c r="H25" s="39">
        <v>1</v>
      </c>
      <c r="I25" s="39">
        <v>0</v>
      </c>
      <c r="J25" s="39">
        <v>2</v>
      </c>
      <c r="K25" s="39">
        <v>2</v>
      </c>
      <c r="L25" s="40">
        <f>SUM(G25:K25)</f>
        <v>5</v>
      </c>
      <c r="M25" s="141">
        <f t="shared" si="4"/>
        <v>1</v>
      </c>
      <c r="N25" s="40">
        <f t="shared" si="5"/>
        <v>2</v>
      </c>
      <c r="O25" s="141">
        <f t="shared" si="6"/>
        <v>0.89442719099991586</v>
      </c>
      <c r="P25" s="141">
        <f t="shared" si="7"/>
        <v>1</v>
      </c>
      <c r="Q25" s="39">
        <v>3</v>
      </c>
      <c r="R25" s="39">
        <v>1</v>
      </c>
      <c r="S25" s="39">
        <v>1</v>
      </c>
      <c r="T25" s="39">
        <v>0</v>
      </c>
      <c r="U25" s="41">
        <v>2</v>
      </c>
      <c r="V25" s="40">
        <f>SUM(Q25:U25)</f>
        <v>7</v>
      </c>
      <c r="W25" s="141">
        <f>AVERAGE(Q25:U25)</f>
        <v>1.4</v>
      </c>
      <c r="X25" s="40">
        <f t="shared" si="8"/>
        <v>3</v>
      </c>
      <c r="Y25" s="141">
        <f t="shared" si="9"/>
        <v>1.019803902718557</v>
      </c>
      <c r="Z25" s="141">
        <f t="shared" si="10"/>
        <v>0.60000000000000009</v>
      </c>
      <c r="AA25" s="42" cm="1">
        <f t="array" ref="AA25">SUM(G25:K25+Q25:U25)</f>
        <v>12</v>
      </c>
      <c r="AB25" s="144">
        <f t="shared" si="11"/>
        <v>1.2</v>
      </c>
      <c r="AC25" s="42">
        <f t="shared" si="12"/>
        <v>3</v>
      </c>
      <c r="AD25" s="144">
        <f t="shared" si="13"/>
        <v>0.9797958971132712</v>
      </c>
      <c r="AE25" s="144">
        <f t="shared" si="14"/>
        <v>0.8</v>
      </c>
    </row>
    <row r="26" spans="2:31" ht="15.75" thickBot="1" x14ac:dyDescent="0.3">
      <c r="B26" s="58" t="s">
        <v>28</v>
      </c>
      <c r="C26" s="43" t="s">
        <v>307</v>
      </c>
      <c r="D26" s="247">
        <f t="shared" ref="D26:L26" si="51">(D25/D35)</f>
        <v>4.0816326530612242E-2</v>
      </c>
      <c r="E26" s="247">
        <f t="shared" ref="E26:K26" si="52">(E25/E35)</f>
        <v>3.5714285714285712E-2</v>
      </c>
      <c r="F26" s="247">
        <f t="shared" si="52"/>
        <v>0</v>
      </c>
      <c r="G26" s="138">
        <f t="shared" si="52"/>
        <v>0</v>
      </c>
      <c r="H26" s="138">
        <f t="shared" si="52"/>
        <v>1.2987012987012988E-2</v>
      </c>
      <c r="I26" s="138">
        <f t="shared" si="52"/>
        <v>0</v>
      </c>
      <c r="J26" s="138">
        <f t="shared" si="52"/>
        <v>4.0816326530612242E-2</v>
      </c>
      <c r="K26" s="138">
        <f t="shared" si="52"/>
        <v>3.7735849056603772E-2</v>
      </c>
      <c r="L26" s="139">
        <f t="shared" si="51"/>
        <v>1.7421602787456445E-2</v>
      </c>
      <c r="M26" s="166"/>
      <c r="N26" s="166"/>
      <c r="O26" s="166"/>
      <c r="P26" s="166"/>
      <c r="Q26" s="138">
        <f t="shared" ref="Q26" si="53">(Q25/Q35)</f>
        <v>4.2253521126760563E-2</v>
      </c>
      <c r="R26" s="138">
        <f>(R25/R35)</f>
        <v>1.5151515151515152E-2</v>
      </c>
      <c r="S26" s="138">
        <f>(S25/S35)</f>
        <v>1.4925373134328358E-2</v>
      </c>
      <c r="T26" s="138">
        <f>(T25/T35)</f>
        <v>0</v>
      </c>
      <c r="U26" s="136">
        <f>(U25/U35)</f>
        <v>2.8571428571428571E-2</v>
      </c>
      <c r="V26" s="139">
        <f>(V25/V35)</f>
        <v>2.0527859237536656E-2</v>
      </c>
      <c r="W26" s="166"/>
      <c r="X26" s="166"/>
      <c r="Y26" s="166"/>
      <c r="Z26" s="166"/>
      <c r="AA26" s="140">
        <f t="shared" ref="AA26" si="54">(AA25/AA35)</f>
        <v>1.9108280254777069E-2</v>
      </c>
      <c r="AB26" s="168"/>
      <c r="AC26" s="168"/>
      <c r="AD26" s="168"/>
      <c r="AE26" s="168"/>
    </row>
    <row r="27" spans="2:31" ht="24" x14ac:dyDescent="0.25">
      <c r="B27" s="26" t="s">
        <v>440</v>
      </c>
      <c r="C27" s="38" t="s">
        <v>307</v>
      </c>
      <c r="D27" s="38">
        <v>4</v>
      </c>
      <c r="E27" s="38">
        <v>7</v>
      </c>
      <c r="F27" s="38">
        <v>5</v>
      </c>
      <c r="G27" s="39">
        <v>8</v>
      </c>
      <c r="H27" s="39">
        <v>6</v>
      </c>
      <c r="I27" s="39">
        <v>2</v>
      </c>
      <c r="J27" s="39">
        <v>4</v>
      </c>
      <c r="K27" s="39">
        <v>4</v>
      </c>
      <c r="L27" s="40">
        <f>SUM(G27:K27)</f>
        <v>24</v>
      </c>
      <c r="M27" s="141">
        <f t="shared" si="4"/>
        <v>4.8</v>
      </c>
      <c r="N27" s="40">
        <f t="shared" si="5"/>
        <v>6</v>
      </c>
      <c r="O27" s="141">
        <f t="shared" si="6"/>
        <v>2.0396078054371141</v>
      </c>
      <c r="P27" s="141">
        <f t="shared" si="7"/>
        <v>7.2</v>
      </c>
      <c r="Q27" s="39">
        <v>8</v>
      </c>
      <c r="R27" s="39">
        <v>4</v>
      </c>
      <c r="S27" s="39">
        <v>7</v>
      </c>
      <c r="T27" s="39">
        <v>10</v>
      </c>
      <c r="U27" s="41">
        <v>12</v>
      </c>
      <c r="V27" s="40">
        <f>SUM(Q27:U27)</f>
        <v>41</v>
      </c>
      <c r="W27" s="141">
        <f>AVERAGE(Q27:U27)</f>
        <v>8.1999999999999993</v>
      </c>
      <c r="X27" s="40">
        <f t="shared" si="8"/>
        <v>8</v>
      </c>
      <c r="Y27" s="141">
        <f t="shared" si="9"/>
        <v>2.7129319932501073</v>
      </c>
      <c r="Z27" s="141">
        <f t="shared" si="10"/>
        <v>3.8000000000000007</v>
      </c>
      <c r="AA27" s="42" cm="1">
        <f t="array" ref="AA27">SUM(G27:K27+Q27:U27)</f>
        <v>65</v>
      </c>
      <c r="AB27" s="144">
        <f t="shared" si="11"/>
        <v>6.5</v>
      </c>
      <c r="AC27" s="42">
        <f t="shared" si="12"/>
        <v>10</v>
      </c>
      <c r="AD27" s="144">
        <f t="shared" si="13"/>
        <v>2.9410882339705484</v>
      </c>
      <c r="AE27" s="144">
        <f t="shared" si="14"/>
        <v>5.5</v>
      </c>
    </row>
    <row r="28" spans="2:31" ht="15.75" thickBot="1" x14ac:dyDescent="0.3">
      <c r="B28" s="58" t="s">
        <v>28</v>
      </c>
      <c r="C28" s="43" t="s">
        <v>307</v>
      </c>
      <c r="D28" s="247">
        <f t="shared" ref="D28:L28" si="55">(D27/D35)</f>
        <v>8.1632653061224483E-2</v>
      </c>
      <c r="E28" s="247">
        <f t="shared" ref="E28:K28" si="56">(E27/E35)</f>
        <v>0.125</v>
      </c>
      <c r="F28" s="247">
        <f t="shared" si="56"/>
        <v>7.2463768115942032E-2</v>
      </c>
      <c r="G28" s="138">
        <f t="shared" si="56"/>
        <v>0.13559322033898305</v>
      </c>
      <c r="H28" s="138">
        <f t="shared" si="56"/>
        <v>7.792207792207792E-2</v>
      </c>
      <c r="I28" s="138">
        <f t="shared" si="56"/>
        <v>4.0816326530612242E-2</v>
      </c>
      <c r="J28" s="138">
        <f t="shared" si="56"/>
        <v>8.1632653061224483E-2</v>
      </c>
      <c r="K28" s="138">
        <f t="shared" si="56"/>
        <v>7.5471698113207544E-2</v>
      </c>
      <c r="L28" s="139">
        <f t="shared" si="55"/>
        <v>8.3623693379790948E-2</v>
      </c>
      <c r="M28" s="166"/>
      <c r="N28" s="166"/>
      <c r="O28" s="166"/>
      <c r="P28" s="166"/>
      <c r="Q28" s="138">
        <f t="shared" ref="Q28" si="57">(Q27/Q35)</f>
        <v>0.11267605633802817</v>
      </c>
      <c r="R28" s="138">
        <f>(R27/R35)</f>
        <v>6.0606060606060608E-2</v>
      </c>
      <c r="S28" s="138">
        <f>(S27/S35)</f>
        <v>0.1044776119402985</v>
      </c>
      <c r="T28" s="138">
        <f>(T27/T35)</f>
        <v>0.14925373134328357</v>
      </c>
      <c r="U28" s="136">
        <f>(U27/U35)</f>
        <v>0.17142857142857143</v>
      </c>
      <c r="V28" s="139">
        <f>(V27/V35)</f>
        <v>0.12023460410557185</v>
      </c>
      <c r="W28" s="166"/>
      <c r="X28" s="166"/>
      <c r="Y28" s="166"/>
      <c r="Z28" s="166"/>
      <c r="AA28" s="140">
        <f t="shared" ref="AA28" si="58">(AA27/AA35)</f>
        <v>0.1035031847133758</v>
      </c>
      <c r="AB28" s="168"/>
      <c r="AC28" s="168"/>
      <c r="AD28" s="168"/>
      <c r="AE28" s="168"/>
    </row>
    <row r="29" spans="2:31" x14ac:dyDescent="0.25">
      <c r="B29" s="26" t="s">
        <v>437</v>
      </c>
      <c r="C29" s="38" t="s">
        <v>307</v>
      </c>
      <c r="D29" s="38">
        <v>5</v>
      </c>
      <c r="E29" s="38">
        <v>4</v>
      </c>
      <c r="F29" s="38">
        <v>8</v>
      </c>
      <c r="G29" s="39">
        <v>4</v>
      </c>
      <c r="H29" s="39">
        <v>4</v>
      </c>
      <c r="I29" s="39">
        <v>2</v>
      </c>
      <c r="J29" s="39">
        <v>2</v>
      </c>
      <c r="K29" s="39">
        <v>3</v>
      </c>
      <c r="L29" s="40">
        <f>SUM(G29:K29)</f>
        <v>15</v>
      </c>
      <c r="M29" s="141">
        <f t="shared" si="4"/>
        <v>3</v>
      </c>
      <c r="N29" s="40">
        <f t="shared" si="5"/>
        <v>2</v>
      </c>
      <c r="O29" s="141">
        <f t="shared" si="6"/>
        <v>0.89442719099991586</v>
      </c>
      <c r="P29" s="141">
        <f t="shared" si="7"/>
        <v>2</v>
      </c>
      <c r="Q29" s="39">
        <v>2</v>
      </c>
      <c r="R29" s="262">
        <v>0</v>
      </c>
      <c r="S29" s="262">
        <v>6</v>
      </c>
      <c r="T29" s="262">
        <v>5</v>
      </c>
      <c r="U29" s="263">
        <v>5</v>
      </c>
      <c r="V29" s="40">
        <f>SUM(Q29:U29)</f>
        <v>18</v>
      </c>
      <c r="W29" s="141">
        <f>AVERAGE(Q29:U29)</f>
        <v>3.6</v>
      </c>
      <c r="X29" s="40">
        <f t="shared" si="8"/>
        <v>6</v>
      </c>
      <c r="Y29" s="141">
        <f t="shared" si="9"/>
        <v>2.2449944320643649</v>
      </c>
      <c r="Z29" s="141">
        <f t="shared" si="10"/>
        <v>1.4</v>
      </c>
      <c r="AA29" s="42" cm="1">
        <f t="array" ref="AA29">SUM(G29:K29+Q29:U29)</f>
        <v>33</v>
      </c>
      <c r="AB29" s="144">
        <f t="shared" si="11"/>
        <v>3.3</v>
      </c>
      <c r="AC29" s="42">
        <f t="shared" si="12"/>
        <v>6</v>
      </c>
      <c r="AD29" s="144">
        <f t="shared" si="13"/>
        <v>1.7349351572897471</v>
      </c>
      <c r="AE29" s="144">
        <f t="shared" si="14"/>
        <v>1.7000000000000002</v>
      </c>
    </row>
    <row r="30" spans="2:31" ht="15.75" thickBot="1" x14ac:dyDescent="0.3">
      <c r="B30" s="58" t="s">
        <v>28</v>
      </c>
      <c r="C30" s="43" t="s">
        <v>307</v>
      </c>
      <c r="D30" s="247">
        <f t="shared" ref="D30:L30" si="59">(D29/D35)</f>
        <v>0.10204081632653061</v>
      </c>
      <c r="E30" s="247">
        <f t="shared" ref="E30:K30" si="60">(E29/E35)</f>
        <v>7.1428571428571425E-2</v>
      </c>
      <c r="F30" s="247">
        <f t="shared" si="60"/>
        <v>0.11594202898550725</v>
      </c>
      <c r="G30" s="138">
        <f t="shared" si="60"/>
        <v>6.7796610169491525E-2</v>
      </c>
      <c r="H30" s="138">
        <f t="shared" si="60"/>
        <v>5.1948051948051951E-2</v>
      </c>
      <c r="I30" s="138">
        <f t="shared" si="60"/>
        <v>4.0816326530612242E-2</v>
      </c>
      <c r="J30" s="138">
        <f t="shared" si="60"/>
        <v>4.0816326530612242E-2</v>
      </c>
      <c r="K30" s="138">
        <f t="shared" si="60"/>
        <v>5.6603773584905662E-2</v>
      </c>
      <c r="L30" s="139">
        <f t="shared" si="59"/>
        <v>5.2264808362369339E-2</v>
      </c>
      <c r="M30" s="166"/>
      <c r="N30" s="166"/>
      <c r="O30" s="166"/>
      <c r="P30" s="166"/>
      <c r="Q30" s="138">
        <f t="shared" ref="Q30" si="61">(Q29/Q35)</f>
        <v>2.8169014084507043E-2</v>
      </c>
      <c r="R30" s="138">
        <f>(R29/R35)</f>
        <v>0</v>
      </c>
      <c r="S30" s="138">
        <f>(S29/S35)</f>
        <v>8.9552238805970144E-2</v>
      </c>
      <c r="T30" s="138">
        <f>(T29/T35)</f>
        <v>7.4626865671641784E-2</v>
      </c>
      <c r="U30" s="136">
        <f>(U29/U35)</f>
        <v>7.1428571428571425E-2</v>
      </c>
      <c r="V30" s="139">
        <f>(V29/V35)</f>
        <v>5.2785923753665691E-2</v>
      </c>
      <c r="W30" s="166"/>
      <c r="X30" s="166"/>
      <c r="Y30" s="166"/>
      <c r="Z30" s="166"/>
      <c r="AA30" s="140">
        <f t="shared" ref="AA30" si="62">(AA29/AA35)</f>
        <v>5.2547770700636945E-2</v>
      </c>
      <c r="AB30" s="168"/>
      <c r="AC30" s="168"/>
      <c r="AD30" s="168"/>
      <c r="AE30" s="168"/>
    </row>
    <row r="31" spans="2:31" x14ac:dyDescent="0.25">
      <c r="B31" s="264" t="s">
        <v>442</v>
      </c>
      <c r="C31" s="38" t="s">
        <v>307</v>
      </c>
      <c r="D31" s="38">
        <v>2</v>
      </c>
      <c r="E31" s="38">
        <v>2</v>
      </c>
      <c r="F31" s="38">
        <v>4</v>
      </c>
      <c r="G31" s="39">
        <v>3</v>
      </c>
      <c r="H31" s="39">
        <v>0</v>
      </c>
      <c r="I31" s="39">
        <v>4</v>
      </c>
      <c r="J31" s="39">
        <v>1</v>
      </c>
      <c r="K31" s="262">
        <v>2</v>
      </c>
      <c r="L31" s="40">
        <f>SUM(G31:K31)</f>
        <v>10</v>
      </c>
      <c r="M31" s="141">
        <f t="shared" si="4"/>
        <v>2</v>
      </c>
      <c r="N31" s="40">
        <f t="shared" si="5"/>
        <v>4</v>
      </c>
      <c r="O31" s="141">
        <f t="shared" si="6"/>
        <v>1.4142135623730951</v>
      </c>
      <c r="P31" s="141">
        <f t="shared" si="7"/>
        <v>-2</v>
      </c>
      <c r="Q31" s="262">
        <v>2</v>
      </c>
      <c r="R31" s="262">
        <v>0</v>
      </c>
      <c r="S31" s="262">
        <v>0</v>
      </c>
      <c r="T31" s="262">
        <v>0</v>
      </c>
      <c r="U31" s="263">
        <v>0</v>
      </c>
      <c r="V31" s="40">
        <f>SUM(Q31:U31)</f>
        <v>2</v>
      </c>
      <c r="W31" s="141">
        <f>AVERAGE(Q31:U31)</f>
        <v>0.4</v>
      </c>
      <c r="X31" s="40">
        <f t="shared" si="8"/>
        <v>2</v>
      </c>
      <c r="Y31" s="141">
        <f t="shared" si="9"/>
        <v>0.8</v>
      </c>
      <c r="Z31" s="141">
        <f t="shared" si="10"/>
        <v>-0.4</v>
      </c>
      <c r="AA31" s="42" cm="1">
        <f t="array" ref="AA31">SUM(G31:K31+Q31:U31)</f>
        <v>12</v>
      </c>
      <c r="AB31" s="144">
        <f t="shared" si="11"/>
        <v>1.2</v>
      </c>
      <c r="AC31" s="42">
        <f t="shared" si="12"/>
        <v>4</v>
      </c>
      <c r="AD31" s="144">
        <f t="shared" si="13"/>
        <v>1.4</v>
      </c>
      <c r="AE31" s="144">
        <f t="shared" si="14"/>
        <v>-1.2</v>
      </c>
    </row>
    <row r="32" spans="2:31" ht="15.75" thickBot="1" x14ac:dyDescent="0.3">
      <c r="B32" s="58" t="s">
        <v>28</v>
      </c>
      <c r="C32" s="43" t="s">
        <v>307</v>
      </c>
      <c r="D32" s="247">
        <f t="shared" ref="D32" si="63">(D31/D35)</f>
        <v>4.0816326530612242E-2</v>
      </c>
      <c r="E32" s="247">
        <f t="shared" ref="E32:F32" si="64">(E31/E35)</f>
        <v>3.5714285714285712E-2</v>
      </c>
      <c r="F32" s="247">
        <f t="shared" si="64"/>
        <v>5.7971014492753624E-2</v>
      </c>
      <c r="G32" s="138">
        <f t="shared" ref="G32" si="65">(G31/G35)</f>
        <v>5.0847457627118647E-2</v>
      </c>
      <c r="H32" s="138">
        <f t="shared" ref="H32" si="66">(H31/H35)</f>
        <v>0</v>
      </c>
      <c r="I32" s="138">
        <f t="shared" ref="I32" si="67">(I31/I35)</f>
        <v>8.1632653061224483E-2</v>
      </c>
      <c r="J32" s="138">
        <f t="shared" ref="J32:K32" si="68">(J31/J35)</f>
        <v>2.0408163265306121E-2</v>
      </c>
      <c r="K32" s="138">
        <f t="shared" si="68"/>
        <v>3.7735849056603772E-2</v>
      </c>
      <c r="L32" s="139">
        <f t="shared" ref="L32" si="69">(L31/L35)</f>
        <v>3.484320557491289E-2</v>
      </c>
      <c r="M32" s="166"/>
      <c r="N32" s="166"/>
      <c r="O32" s="166"/>
      <c r="P32" s="166"/>
      <c r="Q32" s="138">
        <f t="shared" ref="Q32:S32" si="70">(Q31/Q35)</f>
        <v>2.8169014084507043E-2</v>
      </c>
      <c r="R32" s="138">
        <f t="shared" si="70"/>
        <v>0</v>
      </c>
      <c r="S32" s="138">
        <f t="shared" si="70"/>
        <v>0</v>
      </c>
      <c r="T32" s="138">
        <f>(T31/T35)</f>
        <v>0</v>
      </c>
      <c r="U32" s="136">
        <f>(U31/U35)</f>
        <v>0</v>
      </c>
      <c r="V32" s="139">
        <f>(V31/V35)</f>
        <v>5.8651026392961877E-3</v>
      </c>
      <c r="W32" s="166"/>
      <c r="X32" s="166"/>
      <c r="Y32" s="166"/>
      <c r="Z32" s="166"/>
      <c r="AA32" s="140">
        <f t="shared" ref="AA32" si="71">(AA31/AA35)</f>
        <v>1.9108280254777069E-2</v>
      </c>
      <c r="AB32" s="168"/>
      <c r="AC32" s="168"/>
      <c r="AD32" s="168"/>
      <c r="AE32" s="168"/>
    </row>
    <row r="33" spans="2:31" x14ac:dyDescent="0.25">
      <c r="B33" s="26" t="s">
        <v>117</v>
      </c>
      <c r="C33" s="38" t="s">
        <v>307</v>
      </c>
      <c r="D33" s="38">
        <v>0</v>
      </c>
      <c r="E33" s="38">
        <v>0</v>
      </c>
      <c r="F33" s="38">
        <v>0</v>
      </c>
      <c r="G33" s="39">
        <v>1</v>
      </c>
      <c r="H33" s="39">
        <v>0</v>
      </c>
      <c r="I33" s="39">
        <v>0</v>
      </c>
      <c r="J33" s="39">
        <v>0</v>
      </c>
      <c r="K33" s="39">
        <v>1</v>
      </c>
      <c r="L33" s="40">
        <f>SUM(G33:K33)</f>
        <v>2</v>
      </c>
      <c r="M33" s="141">
        <f t="shared" si="4"/>
        <v>0.4</v>
      </c>
      <c r="N33" s="40">
        <f t="shared" si="5"/>
        <v>1</v>
      </c>
      <c r="O33" s="141">
        <f t="shared" si="6"/>
        <v>0.4898979485566356</v>
      </c>
      <c r="P33" s="141">
        <f t="shared" si="7"/>
        <v>-0.4</v>
      </c>
      <c r="Q33" s="39">
        <v>0</v>
      </c>
      <c r="R33" s="39">
        <v>2</v>
      </c>
      <c r="S33" s="39">
        <v>0</v>
      </c>
      <c r="T33" s="39">
        <v>1</v>
      </c>
      <c r="U33" s="41">
        <v>0</v>
      </c>
      <c r="V33" s="40">
        <f>SUM(Q33:U33)</f>
        <v>3</v>
      </c>
      <c r="W33" s="141">
        <f>AVERAGE(Q33:U33)</f>
        <v>0.6</v>
      </c>
      <c r="X33" s="40">
        <f t="shared" si="8"/>
        <v>2</v>
      </c>
      <c r="Y33" s="141">
        <f t="shared" si="9"/>
        <v>0.8</v>
      </c>
      <c r="Z33" s="141">
        <f t="shared" si="10"/>
        <v>-0.6</v>
      </c>
      <c r="AA33" s="42" cm="1">
        <f t="array" ref="AA33">SUM(G33:K33+Q33:U33)</f>
        <v>5</v>
      </c>
      <c r="AB33" s="144">
        <f t="shared" si="11"/>
        <v>0.5</v>
      </c>
      <c r="AC33" s="42">
        <f t="shared" si="12"/>
        <v>2</v>
      </c>
      <c r="AD33" s="144">
        <f t="shared" si="13"/>
        <v>0.67082039324993692</v>
      </c>
      <c r="AE33" s="144">
        <f t="shared" si="14"/>
        <v>-0.5</v>
      </c>
    </row>
    <row r="34" spans="2:31" ht="15.75" thickBot="1" x14ac:dyDescent="0.3">
      <c r="B34" s="58" t="s">
        <v>28</v>
      </c>
      <c r="C34" s="43" t="s">
        <v>307</v>
      </c>
      <c r="D34" s="247">
        <f t="shared" ref="D34:L34" si="72">(D33/D35)</f>
        <v>0</v>
      </c>
      <c r="E34" s="247">
        <f t="shared" ref="E34:K34" si="73">(E33/E35)</f>
        <v>0</v>
      </c>
      <c r="F34" s="247">
        <f t="shared" si="73"/>
        <v>0</v>
      </c>
      <c r="G34" s="138">
        <f t="shared" si="73"/>
        <v>1.6949152542372881E-2</v>
      </c>
      <c r="H34" s="138">
        <f t="shared" si="73"/>
        <v>0</v>
      </c>
      <c r="I34" s="138">
        <f t="shared" si="73"/>
        <v>0</v>
      </c>
      <c r="J34" s="138">
        <f t="shared" si="73"/>
        <v>0</v>
      </c>
      <c r="K34" s="138">
        <f t="shared" si="73"/>
        <v>1.8867924528301886E-2</v>
      </c>
      <c r="L34" s="139">
        <f t="shared" si="72"/>
        <v>6.9686411149825784E-3</v>
      </c>
      <c r="M34" s="166"/>
      <c r="N34" s="166"/>
      <c r="O34" s="166"/>
      <c r="P34" s="166"/>
      <c r="Q34" s="138">
        <f t="shared" ref="Q34" si="74">(Q33/Q35)</f>
        <v>0</v>
      </c>
      <c r="R34" s="138">
        <f>(R33/R35)</f>
        <v>3.0303030303030304E-2</v>
      </c>
      <c r="S34" s="138">
        <f>(S33/S35)</f>
        <v>0</v>
      </c>
      <c r="T34" s="138">
        <f>(T33/T35)</f>
        <v>1.4925373134328358E-2</v>
      </c>
      <c r="U34" s="136">
        <f>(U33/U35)</f>
        <v>0</v>
      </c>
      <c r="V34" s="139">
        <f>(V33/V35)</f>
        <v>8.7976539589442824E-3</v>
      </c>
      <c r="W34" s="166"/>
      <c r="X34" s="166"/>
      <c r="Y34" s="166"/>
      <c r="Z34" s="166"/>
      <c r="AA34" s="140">
        <f t="shared" ref="AA34" si="75">(AA33/AA35)</f>
        <v>7.9617834394904458E-3</v>
      </c>
      <c r="AB34" s="168"/>
      <c r="AC34" s="168"/>
      <c r="AD34" s="153"/>
      <c r="AE34" s="153"/>
    </row>
    <row r="35" spans="2:31" x14ac:dyDescent="0.25">
      <c r="B35" s="36" t="s">
        <v>19</v>
      </c>
      <c r="C35" s="30" t="s">
        <v>307</v>
      </c>
      <c r="D35" s="30">
        <v>49</v>
      </c>
      <c r="E35" s="30">
        <v>56</v>
      </c>
      <c r="F35" s="30">
        <v>69</v>
      </c>
      <c r="G35" s="31">
        <v>59</v>
      </c>
      <c r="H35" s="31">
        <v>77</v>
      </c>
      <c r="I35" s="31">
        <v>49</v>
      </c>
      <c r="J35" s="31">
        <v>49</v>
      </c>
      <c r="K35" s="31">
        <v>53</v>
      </c>
      <c r="L35" s="32">
        <f>SUM(G35:K35)</f>
        <v>287</v>
      </c>
      <c r="M35" s="132">
        <f>AVERAGE(G35:K35)</f>
        <v>57.4</v>
      </c>
      <c r="N35" s="32">
        <f t="shared" si="5"/>
        <v>28</v>
      </c>
      <c r="O35" s="132">
        <f>_xlfn.STDEV.P(G35:K35)</f>
        <v>10.461357464497617</v>
      </c>
      <c r="P35" s="132">
        <f>(U35-M35)</f>
        <v>12.600000000000001</v>
      </c>
      <c r="Q35" s="31">
        <v>71</v>
      </c>
      <c r="R35" s="31">
        <v>66</v>
      </c>
      <c r="S35" s="31">
        <v>67</v>
      </c>
      <c r="T35" s="31">
        <v>67</v>
      </c>
      <c r="U35" s="33">
        <v>70</v>
      </c>
      <c r="V35" s="32">
        <f>SUM(Q35:U35)</f>
        <v>341</v>
      </c>
      <c r="W35" s="132">
        <f>AVERAGE(Q35:U35)</f>
        <v>68.2</v>
      </c>
      <c r="X35" s="32">
        <f t="shared" si="8"/>
        <v>5</v>
      </c>
      <c r="Y35" s="132">
        <f>_xlfn.STDEV.P(Q35:U35)</f>
        <v>1.9390719429665315</v>
      </c>
      <c r="Z35" s="132">
        <f>(U35-W35)</f>
        <v>1.7999999999999972</v>
      </c>
      <c r="AA35" s="34">
        <f>SUM(Q35:U35,G35:K35)</f>
        <v>628</v>
      </c>
      <c r="AB35" s="131">
        <f>AVERAGE(Q35:U35,G35:K35)</f>
        <v>62.8</v>
      </c>
      <c r="AC35" s="34">
        <f t="shared" si="12"/>
        <v>28</v>
      </c>
      <c r="AD35" s="131">
        <f>_xlfn.STDEV.P(Q35:U35,G35:K35)</f>
        <v>9.2606695222321811</v>
      </c>
      <c r="AE35" s="131">
        <f>(U35-AB35)</f>
        <v>7.2000000000000028</v>
      </c>
    </row>
    <row r="37" spans="2:31" x14ac:dyDescent="0.25">
      <c r="B37" s="274"/>
      <c r="C37" s="283" t="s">
        <v>410</v>
      </c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</row>
    <row r="38" spans="2:31" ht="24.75" thickBot="1" x14ac:dyDescent="0.3">
      <c r="B38" s="18"/>
      <c r="C38" s="19">
        <v>2009</v>
      </c>
      <c r="D38" s="19">
        <v>2010</v>
      </c>
      <c r="E38" s="19">
        <v>2011</v>
      </c>
      <c r="F38" s="19">
        <v>2012</v>
      </c>
      <c r="G38" s="20">
        <v>2013</v>
      </c>
      <c r="H38" s="20">
        <v>2014</v>
      </c>
      <c r="I38" s="20">
        <v>2015</v>
      </c>
      <c r="J38" s="20">
        <v>2016</v>
      </c>
      <c r="K38" s="20">
        <v>2017</v>
      </c>
      <c r="L38" s="21" t="s">
        <v>0</v>
      </c>
      <c r="M38" s="21" t="s">
        <v>1</v>
      </c>
      <c r="N38" s="21" t="s">
        <v>2</v>
      </c>
      <c r="O38" s="21" t="s">
        <v>3</v>
      </c>
      <c r="P38" s="21" t="s">
        <v>435</v>
      </c>
      <c r="Q38" s="20">
        <v>2018</v>
      </c>
      <c r="R38" s="20">
        <v>2019</v>
      </c>
      <c r="S38" s="20">
        <v>2020</v>
      </c>
      <c r="T38" s="20">
        <v>2021</v>
      </c>
      <c r="U38" s="22">
        <v>2022</v>
      </c>
      <c r="V38" s="21" t="s">
        <v>0</v>
      </c>
      <c r="W38" s="21" t="s">
        <v>1</v>
      </c>
      <c r="X38" s="21" t="s">
        <v>2</v>
      </c>
      <c r="Y38" s="21" t="s">
        <v>3</v>
      </c>
      <c r="Z38" s="21" t="s">
        <v>435</v>
      </c>
      <c r="AA38" s="23" t="s">
        <v>5</v>
      </c>
      <c r="AB38" s="23" t="s">
        <v>6</v>
      </c>
      <c r="AC38" s="23" t="s">
        <v>7</v>
      </c>
      <c r="AD38" s="23" t="s">
        <v>8</v>
      </c>
      <c r="AE38" s="23" t="s">
        <v>435</v>
      </c>
    </row>
    <row r="39" spans="2:31" ht="24" x14ac:dyDescent="0.25">
      <c r="B39" s="26" t="s">
        <v>118</v>
      </c>
      <c r="C39" s="38" t="s">
        <v>307</v>
      </c>
      <c r="D39" s="38" t="s">
        <v>307</v>
      </c>
      <c r="E39" s="38" t="s">
        <v>307</v>
      </c>
      <c r="F39" s="38" t="s">
        <v>307</v>
      </c>
      <c r="G39" s="39" t="s">
        <v>307</v>
      </c>
      <c r="H39" s="39" t="s">
        <v>307</v>
      </c>
      <c r="I39" s="39" t="s">
        <v>307</v>
      </c>
      <c r="J39" s="39" t="s">
        <v>307</v>
      </c>
      <c r="K39" s="39" t="s">
        <v>307</v>
      </c>
      <c r="L39" s="40" t="s">
        <v>307</v>
      </c>
      <c r="M39" s="40" t="s">
        <v>307</v>
      </c>
      <c r="N39" s="40" t="s">
        <v>307</v>
      </c>
      <c r="O39" s="40" t="s">
        <v>307</v>
      </c>
      <c r="P39" s="40" t="s">
        <v>307</v>
      </c>
      <c r="Q39" s="39" t="s">
        <v>307</v>
      </c>
      <c r="R39" s="39">
        <v>9</v>
      </c>
      <c r="S39" s="39">
        <v>10</v>
      </c>
      <c r="T39" s="39">
        <v>5</v>
      </c>
      <c r="U39" s="41">
        <v>1</v>
      </c>
      <c r="V39" s="40" t="s">
        <v>307</v>
      </c>
      <c r="W39" s="40" t="s">
        <v>307</v>
      </c>
      <c r="X39" s="40" t="s">
        <v>307</v>
      </c>
      <c r="Y39" s="40" t="s">
        <v>307</v>
      </c>
      <c r="Z39" s="40" t="s">
        <v>307</v>
      </c>
      <c r="AA39" s="42" t="s">
        <v>307</v>
      </c>
      <c r="AB39" s="42" t="s">
        <v>307</v>
      </c>
      <c r="AC39" s="42" t="s">
        <v>307</v>
      </c>
      <c r="AD39" s="42" t="s">
        <v>307</v>
      </c>
      <c r="AE39" s="42" t="s">
        <v>307</v>
      </c>
    </row>
    <row r="40" spans="2:31" ht="15.75" thickBot="1" x14ac:dyDescent="0.3">
      <c r="B40" s="58" t="s">
        <v>28</v>
      </c>
      <c r="C40" s="43" t="s">
        <v>307</v>
      </c>
      <c r="D40" s="250" t="s">
        <v>307</v>
      </c>
      <c r="E40" s="250" t="s">
        <v>307</v>
      </c>
      <c r="F40" s="250" t="s">
        <v>307</v>
      </c>
      <c r="G40" s="44" t="s">
        <v>307</v>
      </c>
      <c r="H40" s="44" t="s">
        <v>307</v>
      </c>
      <c r="I40" s="44" t="s">
        <v>307</v>
      </c>
      <c r="J40" s="44" t="s">
        <v>307</v>
      </c>
      <c r="K40" s="44" t="s">
        <v>307</v>
      </c>
      <c r="L40" s="45" t="s">
        <v>307</v>
      </c>
      <c r="M40" s="124"/>
      <c r="N40" s="124"/>
      <c r="O40" s="124"/>
      <c r="P40" s="124"/>
      <c r="Q40" s="44" t="s">
        <v>307</v>
      </c>
      <c r="R40" s="138">
        <f>(R39/R101)</f>
        <v>0.13636363636363635</v>
      </c>
      <c r="S40" s="138">
        <f>(S39/S101)</f>
        <v>0.14925373134328357</v>
      </c>
      <c r="T40" s="138">
        <f>(T39/T101)</f>
        <v>7.4626865671641784E-2</v>
      </c>
      <c r="U40" s="136">
        <f>(U39/U101)</f>
        <v>1.4285714285714285E-2</v>
      </c>
      <c r="V40" s="45" t="s">
        <v>307</v>
      </c>
      <c r="W40" s="124"/>
      <c r="X40" s="124"/>
      <c r="Y40" s="124"/>
      <c r="Z40" s="124"/>
      <c r="AA40" s="46" t="s">
        <v>307</v>
      </c>
      <c r="AB40" s="153"/>
      <c r="AC40" s="153"/>
      <c r="AD40" s="153"/>
      <c r="AE40" s="153"/>
    </row>
    <row r="41" spans="2:31" ht="24" x14ac:dyDescent="0.25">
      <c r="B41" s="26" t="s">
        <v>119</v>
      </c>
      <c r="C41" s="38" t="s">
        <v>307</v>
      </c>
      <c r="D41" s="38" t="s">
        <v>307</v>
      </c>
      <c r="E41" s="38" t="s">
        <v>307</v>
      </c>
      <c r="F41" s="38" t="s">
        <v>307</v>
      </c>
      <c r="G41" s="39" t="s">
        <v>307</v>
      </c>
      <c r="H41" s="39" t="s">
        <v>307</v>
      </c>
      <c r="I41" s="39" t="s">
        <v>307</v>
      </c>
      <c r="J41" s="39" t="s">
        <v>307</v>
      </c>
      <c r="K41" s="39" t="s">
        <v>307</v>
      </c>
      <c r="L41" s="40" t="s">
        <v>307</v>
      </c>
      <c r="M41" s="40" t="s">
        <v>307</v>
      </c>
      <c r="N41" s="40" t="s">
        <v>307</v>
      </c>
      <c r="O41" s="40" t="s">
        <v>307</v>
      </c>
      <c r="P41" s="40" t="s">
        <v>307</v>
      </c>
      <c r="Q41" s="39" t="s">
        <v>307</v>
      </c>
      <c r="R41" s="39">
        <v>21</v>
      </c>
      <c r="S41" s="39">
        <v>33</v>
      </c>
      <c r="T41" s="39">
        <v>28</v>
      </c>
      <c r="U41" s="41">
        <v>40</v>
      </c>
      <c r="V41" s="40" t="s">
        <v>307</v>
      </c>
      <c r="W41" s="40" t="s">
        <v>307</v>
      </c>
      <c r="X41" s="40" t="s">
        <v>307</v>
      </c>
      <c r="Y41" s="40" t="s">
        <v>307</v>
      </c>
      <c r="Z41" s="40" t="s">
        <v>307</v>
      </c>
      <c r="AA41" s="42" t="s">
        <v>307</v>
      </c>
      <c r="AB41" s="42" t="s">
        <v>307</v>
      </c>
      <c r="AC41" s="42" t="s">
        <v>307</v>
      </c>
      <c r="AD41" s="42" t="s">
        <v>307</v>
      </c>
      <c r="AE41" s="42" t="s">
        <v>307</v>
      </c>
    </row>
    <row r="42" spans="2:31" ht="15.75" thickBot="1" x14ac:dyDescent="0.3">
      <c r="B42" s="58" t="s">
        <v>28</v>
      </c>
      <c r="C42" s="43" t="s">
        <v>307</v>
      </c>
      <c r="D42" s="250" t="s">
        <v>307</v>
      </c>
      <c r="E42" s="250" t="s">
        <v>307</v>
      </c>
      <c r="F42" s="250" t="s">
        <v>307</v>
      </c>
      <c r="G42" s="44" t="s">
        <v>307</v>
      </c>
      <c r="H42" s="44" t="s">
        <v>307</v>
      </c>
      <c r="I42" s="44" t="s">
        <v>307</v>
      </c>
      <c r="J42" s="44" t="s">
        <v>307</v>
      </c>
      <c r="K42" s="44" t="s">
        <v>307</v>
      </c>
      <c r="L42" s="45" t="s">
        <v>307</v>
      </c>
      <c r="M42" s="124"/>
      <c r="N42" s="124"/>
      <c r="O42" s="124"/>
      <c r="P42" s="124"/>
      <c r="Q42" s="44" t="s">
        <v>307</v>
      </c>
      <c r="R42" s="138">
        <f>(R41/R101)</f>
        <v>0.31818181818181818</v>
      </c>
      <c r="S42" s="138">
        <f>(S41/S101)</f>
        <v>0.4925373134328358</v>
      </c>
      <c r="T42" s="138">
        <f>(T41/T101)</f>
        <v>0.41791044776119401</v>
      </c>
      <c r="U42" s="136">
        <f>(U41/U101)</f>
        <v>0.5714285714285714</v>
      </c>
      <c r="V42" s="45" t="s">
        <v>307</v>
      </c>
      <c r="W42" s="124"/>
      <c r="X42" s="124"/>
      <c r="Y42" s="124"/>
      <c r="Z42" s="124"/>
      <c r="AA42" s="46" t="s">
        <v>307</v>
      </c>
      <c r="AB42" s="153"/>
      <c r="AC42" s="153"/>
      <c r="AD42" s="153"/>
      <c r="AE42" s="153"/>
    </row>
    <row r="43" spans="2:31" ht="24" x14ac:dyDescent="0.25">
      <c r="B43" s="26" t="s">
        <v>120</v>
      </c>
      <c r="C43" s="38" t="s">
        <v>307</v>
      </c>
      <c r="D43" s="38" t="s">
        <v>307</v>
      </c>
      <c r="E43" s="38" t="s">
        <v>307</v>
      </c>
      <c r="F43" s="38" t="s">
        <v>307</v>
      </c>
      <c r="G43" s="39" t="s">
        <v>307</v>
      </c>
      <c r="H43" s="39" t="s">
        <v>307</v>
      </c>
      <c r="I43" s="39" t="s">
        <v>307</v>
      </c>
      <c r="J43" s="39" t="s">
        <v>307</v>
      </c>
      <c r="K43" s="39" t="s">
        <v>307</v>
      </c>
      <c r="L43" s="40" t="s">
        <v>307</v>
      </c>
      <c r="M43" s="40" t="s">
        <v>307</v>
      </c>
      <c r="N43" s="40" t="s">
        <v>307</v>
      </c>
      <c r="O43" s="40" t="s">
        <v>307</v>
      </c>
      <c r="P43" s="40" t="s">
        <v>307</v>
      </c>
      <c r="Q43" s="39" t="s">
        <v>307</v>
      </c>
      <c r="R43" s="39">
        <v>8</v>
      </c>
      <c r="S43" s="39">
        <v>8</v>
      </c>
      <c r="T43" s="39">
        <v>6</v>
      </c>
      <c r="U43" s="41">
        <v>8</v>
      </c>
      <c r="V43" s="40" t="s">
        <v>307</v>
      </c>
      <c r="W43" s="40" t="s">
        <v>307</v>
      </c>
      <c r="X43" s="40" t="s">
        <v>307</v>
      </c>
      <c r="Y43" s="40" t="s">
        <v>307</v>
      </c>
      <c r="Z43" s="40" t="s">
        <v>307</v>
      </c>
      <c r="AA43" s="42" t="s">
        <v>307</v>
      </c>
      <c r="AB43" s="42" t="s">
        <v>307</v>
      </c>
      <c r="AC43" s="42" t="s">
        <v>307</v>
      </c>
      <c r="AD43" s="42" t="s">
        <v>307</v>
      </c>
      <c r="AE43" s="42" t="s">
        <v>307</v>
      </c>
    </row>
    <row r="44" spans="2:31" ht="15.75" thickBot="1" x14ac:dyDescent="0.3">
      <c r="B44" s="58" t="s">
        <v>28</v>
      </c>
      <c r="C44" s="43" t="s">
        <v>307</v>
      </c>
      <c r="D44" s="250" t="s">
        <v>307</v>
      </c>
      <c r="E44" s="250" t="s">
        <v>307</v>
      </c>
      <c r="F44" s="250" t="s">
        <v>307</v>
      </c>
      <c r="G44" s="44" t="s">
        <v>307</v>
      </c>
      <c r="H44" s="44" t="s">
        <v>307</v>
      </c>
      <c r="I44" s="44" t="s">
        <v>307</v>
      </c>
      <c r="J44" s="44" t="s">
        <v>307</v>
      </c>
      <c r="K44" s="44" t="s">
        <v>307</v>
      </c>
      <c r="L44" s="45" t="s">
        <v>307</v>
      </c>
      <c r="M44" s="124"/>
      <c r="N44" s="124"/>
      <c r="O44" s="124"/>
      <c r="P44" s="124"/>
      <c r="Q44" s="44" t="s">
        <v>307</v>
      </c>
      <c r="R44" s="138">
        <f>(R43/R101)</f>
        <v>0.12121212121212122</v>
      </c>
      <c r="S44" s="138">
        <f>(S43/S101)</f>
        <v>0.11940298507462686</v>
      </c>
      <c r="T44" s="138">
        <f>(T43/T101)</f>
        <v>8.9552238805970144E-2</v>
      </c>
      <c r="U44" s="136">
        <f>(U43/U101)</f>
        <v>0.11428571428571428</v>
      </c>
      <c r="V44" s="45" t="s">
        <v>307</v>
      </c>
      <c r="W44" s="124"/>
      <c r="X44" s="124"/>
      <c r="Y44" s="124"/>
      <c r="Z44" s="124"/>
      <c r="AA44" s="46" t="s">
        <v>307</v>
      </c>
      <c r="AB44" s="153"/>
      <c r="AC44" s="153"/>
      <c r="AD44" s="153"/>
      <c r="AE44" s="153"/>
    </row>
    <row r="45" spans="2:31" ht="36" x14ac:dyDescent="0.25">
      <c r="B45" s="26" t="s">
        <v>121</v>
      </c>
      <c r="C45" s="38" t="s">
        <v>307</v>
      </c>
      <c r="D45" s="38" t="s">
        <v>307</v>
      </c>
      <c r="E45" s="38" t="s">
        <v>307</v>
      </c>
      <c r="F45" s="38" t="s">
        <v>307</v>
      </c>
      <c r="G45" s="39" t="s">
        <v>307</v>
      </c>
      <c r="H45" s="39" t="s">
        <v>307</v>
      </c>
      <c r="I45" s="39" t="s">
        <v>307</v>
      </c>
      <c r="J45" s="39" t="s">
        <v>307</v>
      </c>
      <c r="K45" s="39" t="s">
        <v>307</v>
      </c>
      <c r="L45" s="40" t="s">
        <v>307</v>
      </c>
      <c r="M45" s="40" t="s">
        <v>307</v>
      </c>
      <c r="N45" s="40" t="s">
        <v>307</v>
      </c>
      <c r="O45" s="40" t="s">
        <v>307</v>
      </c>
      <c r="P45" s="40" t="s">
        <v>307</v>
      </c>
      <c r="Q45" s="39" t="s">
        <v>307</v>
      </c>
      <c r="R45" s="39">
        <v>4</v>
      </c>
      <c r="S45" s="39">
        <v>3</v>
      </c>
      <c r="T45" s="39">
        <v>1</v>
      </c>
      <c r="U45" s="41">
        <v>2</v>
      </c>
      <c r="V45" s="40" t="s">
        <v>307</v>
      </c>
      <c r="W45" s="40" t="s">
        <v>307</v>
      </c>
      <c r="X45" s="40" t="s">
        <v>307</v>
      </c>
      <c r="Y45" s="40" t="s">
        <v>307</v>
      </c>
      <c r="Z45" s="40" t="s">
        <v>307</v>
      </c>
      <c r="AA45" s="42" t="s">
        <v>307</v>
      </c>
      <c r="AB45" s="42" t="s">
        <v>307</v>
      </c>
      <c r="AC45" s="42" t="s">
        <v>307</v>
      </c>
      <c r="AD45" s="42" t="s">
        <v>307</v>
      </c>
      <c r="AE45" s="42" t="s">
        <v>307</v>
      </c>
    </row>
    <row r="46" spans="2:31" ht="15.75" thickBot="1" x14ac:dyDescent="0.3">
      <c r="B46" s="58" t="s">
        <v>28</v>
      </c>
      <c r="C46" s="43" t="s">
        <v>307</v>
      </c>
      <c r="D46" s="250" t="s">
        <v>307</v>
      </c>
      <c r="E46" s="250" t="s">
        <v>307</v>
      </c>
      <c r="F46" s="250" t="s">
        <v>307</v>
      </c>
      <c r="G46" s="44" t="s">
        <v>307</v>
      </c>
      <c r="H46" s="44" t="s">
        <v>307</v>
      </c>
      <c r="I46" s="44" t="s">
        <v>307</v>
      </c>
      <c r="J46" s="44" t="s">
        <v>307</v>
      </c>
      <c r="K46" s="44" t="s">
        <v>307</v>
      </c>
      <c r="L46" s="45" t="s">
        <v>307</v>
      </c>
      <c r="M46" s="124"/>
      <c r="N46" s="124"/>
      <c r="O46" s="124"/>
      <c r="P46" s="124"/>
      <c r="Q46" s="44" t="s">
        <v>307</v>
      </c>
      <c r="R46" s="138">
        <f>(R45/R101)</f>
        <v>6.0606060606060608E-2</v>
      </c>
      <c r="S46" s="138">
        <f>(S45/S101)</f>
        <v>4.4776119402985072E-2</v>
      </c>
      <c r="T46" s="138">
        <f>(T45/T101)</f>
        <v>1.4925373134328358E-2</v>
      </c>
      <c r="U46" s="136">
        <f>(U45/U101)</f>
        <v>2.8571428571428571E-2</v>
      </c>
      <c r="V46" s="45" t="s">
        <v>307</v>
      </c>
      <c r="W46" s="124"/>
      <c r="X46" s="124"/>
      <c r="Y46" s="124"/>
      <c r="Z46" s="124"/>
      <c r="AA46" s="46" t="s">
        <v>307</v>
      </c>
      <c r="AB46" s="153"/>
      <c r="AC46" s="153"/>
      <c r="AD46" s="153"/>
      <c r="AE46" s="153"/>
    </row>
    <row r="47" spans="2:31" ht="24" x14ac:dyDescent="0.25">
      <c r="B47" s="26" t="s">
        <v>122</v>
      </c>
      <c r="C47" s="38" t="s">
        <v>307</v>
      </c>
      <c r="D47" s="38" t="s">
        <v>307</v>
      </c>
      <c r="E47" s="38" t="s">
        <v>307</v>
      </c>
      <c r="F47" s="38" t="s">
        <v>307</v>
      </c>
      <c r="G47" s="39" t="s">
        <v>307</v>
      </c>
      <c r="H47" s="39" t="s">
        <v>307</v>
      </c>
      <c r="I47" s="39" t="s">
        <v>307</v>
      </c>
      <c r="J47" s="39" t="s">
        <v>307</v>
      </c>
      <c r="K47" s="39" t="s">
        <v>307</v>
      </c>
      <c r="L47" s="40" t="s">
        <v>307</v>
      </c>
      <c r="M47" s="40" t="s">
        <v>307</v>
      </c>
      <c r="N47" s="40" t="s">
        <v>307</v>
      </c>
      <c r="O47" s="40" t="s">
        <v>307</v>
      </c>
      <c r="P47" s="40" t="s">
        <v>307</v>
      </c>
      <c r="Q47" s="39" t="s">
        <v>307</v>
      </c>
      <c r="R47" s="39">
        <v>3</v>
      </c>
      <c r="S47" s="39">
        <v>1</v>
      </c>
      <c r="T47" s="39">
        <v>2</v>
      </c>
      <c r="U47" s="41">
        <v>1</v>
      </c>
      <c r="V47" s="40" t="s">
        <v>307</v>
      </c>
      <c r="W47" s="40" t="s">
        <v>307</v>
      </c>
      <c r="X47" s="40" t="s">
        <v>307</v>
      </c>
      <c r="Y47" s="40" t="s">
        <v>307</v>
      </c>
      <c r="Z47" s="40" t="s">
        <v>307</v>
      </c>
      <c r="AA47" s="42" t="s">
        <v>307</v>
      </c>
      <c r="AB47" s="42" t="s">
        <v>307</v>
      </c>
      <c r="AC47" s="42" t="s">
        <v>307</v>
      </c>
      <c r="AD47" s="42" t="s">
        <v>307</v>
      </c>
      <c r="AE47" s="42" t="s">
        <v>307</v>
      </c>
    </row>
    <row r="48" spans="2:31" ht="15.75" thickBot="1" x14ac:dyDescent="0.3">
      <c r="B48" s="58" t="s">
        <v>28</v>
      </c>
      <c r="C48" s="43" t="s">
        <v>307</v>
      </c>
      <c r="D48" s="250" t="s">
        <v>307</v>
      </c>
      <c r="E48" s="250" t="s">
        <v>307</v>
      </c>
      <c r="F48" s="250" t="s">
        <v>307</v>
      </c>
      <c r="G48" s="44" t="s">
        <v>307</v>
      </c>
      <c r="H48" s="44" t="s">
        <v>307</v>
      </c>
      <c r="I48" s="44" t="s">
        <v>307</v>
      </c>
      <c r="J48" s="44" t="s">
        <v>307</v>
      </c>
      <c r="K48" s="44" t="s">
        <v>307</v>
      </c>
      <c r="L48" s="45" t="s">
        <v>307</v>
      </c>
      <c r="M48" s="124"/>
      <c r="N48" s="124"/>
      <c r="O48" s="124"/>
      <c r="P48" s="124"/>
      <c r="Q48" s="44" t="s">
        <v>307</v>
      </c>
      <c r="R48" s="138">
        <f>(R47/R101)</f>
        <v>4.5454545454545456E-2</v>
      </c>
      <c r="S48" s="138">
        <f>(S47/S101)</f>
        <v>1.4925373134328358E-2</v>
      </c>
      <c r="T48" s="138">
        <f>(T47/T101)</f>
        <v>2.9850746268656716E-2</v>
      </c>
      <c r="U48" s="136">
        <f>(U47/U101)</f>
        <v>1.4285714285714285E-2</v>
      </c>
      <c r="V48" s="45" t="s">
        <v>307</v>
      </c>
      <c r="W48" s="124"/>
      <c r="X48" s="124"/>
      <c r="Y48" s="124"/>
      <c r="Z48" s="124"/>
      <c r="AA48" s="46" t="s">
        <v>307</v>
      </c>
      <c r="AB48" s="153"/>
      <c r="AC48" s="153"/>
      <c r="AD48" s="153"/>
      <c r="AE48" s="153"/>
    </row>
    <row r="49" spans="2:31" ht="24" x14ac:dyDescent="0.25">
      <c r="B49" s="25" t="s">
        <v>123</v>
      </c>
      <c r="C49" s="38" t="s">
        <v>307</v>
      </c>
      <c r="D49" s="38" t="s">
        <v>307</v>
      </c>
      <c r="E49" s="38" t="s">
        <v>307</v>
      </c>
      <c r="F49" s="38" t="s">
        <v>307</v>
      </c>
      <c r="G49" s="39" t="s">
        <v>307</v>
      </c>
      <c r="H49" s="39" t="s">
        <v>307</v>
      </c>
      <c r="I49" s="39" t="s">
        <v>307</v>
      </c>
      <c r="J49" s="39" t="s">
        <v>307</v>
      </c>
      <c r="K49" s="39" t="s">
        <v>307</v>
      </c>
      <c r="L49" s="40" t="s">
        <v>307</v>
      </c>
      <c r="M49" s="40" t="s">
        <v>307</v>
      </c>
      <c r="N49" s="40" t="s">
        <v>307</v>
      </c>
      <c r="O49" s="40" t="s">
        <v>307</v>
      </c>
      <c r="P49" s="40" t="s">
        <v>307</v>
      </c>
      <c r="Q49" s="39" t="s">
        <v>307</v>
      </c>
      <c r="R49" s="52">
        <v>0</v>
      </c>
      <c r="S49" s="52">
        <v>0</v>
      </c>
      <c r="T49" s="52">
        <v>1</v>
      </c>
      <c r="U49" s="54">
        <v>0</v>
      </c>
      <c r="V49" s="40" t="s">
        <v>307</v>
      </c>
      <c r="W49" s="40" t="s">
        <v>307</v>
      </c>
      <c r="X49" s="40" t="s">
        <v>307</v>
      </c>
      <c r="Y49" s="40" t="s">
        <v>307</v>
      </c>
      <c r="Z49" s="40" t="s">
        <v>307</v>
      </c>
      <c r="AA49" s="42" t="s">
        <v>307</v>
      </c>
      <c r="AB49" s="42" t="s">
        <v>307</v>
      </c>
      <c r="AC49" s="42" t="s">
        <v>307</v>
      </c>
      <c r="AD49" s="42" t="s">
        <v>307</v>
      </c>
      <c r="AE49" s="42" t="s">
        <v>307</v>
      </c>
    </row>
    <row r="50" spans="2:31" ht="15.75" thickBot="1" x14ac:dyDescent="0.3">
      <c r="B50" s="58" t="s">
        <v>28</v>
      </c>
      <c r="C50" s="43" t="s">
        <v>307</v>
      </c>
      <c r="D50" s="250" t="s">
        <v>307</v>
      </c>
      <c r="E50" s="250" t="s">
        <v>307</v>
      </c>
      <c r="F50" s="250" t="s">
        <v>307</v>
      </c>
      <c r="G50" s="44" t="s">
        <v>307</v>
      </c>
      <c r="H50" s="44" t="s">
        <v>307</v>
      </c>
      <c r="I50" s="44" t="s">
        <v>307</v>
      </c>
      <c r="J50" s="44" t="s">
        <v>307</v>
      </c>
      <c r="K50" s="44" t="s">
        <v>307</v>
      </c>
      <c r="L50" s="45" t="s">
        <v>307</v>
      </c>
      <c r="M50" s="124"/>
      <c r="N50" s="124"/>
      <c r="O50" s="124"/>
      <c r="P50" s="124"/>
      <c r="Q50" s="44" t="s">
        <v>307</v>
      </c>
      <c r="R50" s="138">
        <f>(R49/R101)</f>
        <v>0</v>
      </c>
      <c r="S50" s="138">
        <f>(S49/S101)</f>
        <v>0</v>
      </c>
      <c r="T50" s="138">
        <f>(T49/T101)</f>
        <v>1.4925373134328358E-2</v>
      </c>
      <c r="U50" s="136">
        <f>(U49/U101)</f>
        <v>0</v>
      </c>
      <c r="V50" s="45" t="s">
        <v>307</v>
      </c>
      <c r="W50" s="124"/>
      <c r="X50" s="124"/>
      <c r="Y50" s="124"/>
      <c r="Z50" s="124"/>
      <c r="AA50" s="46" t="s">
        <v>307</v>
      </c>
      <c r="AB50" s="153"/>
      <c r="AC50" s="153"/>
      <c r="AD50" s="153"/>
      <c r="AE50" s="153"/>
    </row>
    <row r="51" spans="2:31" ht="24" x14ac:dyDescent="0.25">
      <c r="B51" s="26" t="s">
        <v>124</v>
      </c>
      <c r="C51" s="38" t="s">
        <v>307</v>
      </c>
      <c r="D51" s="38" t="s">
        <v>307</v>
      </c>
      <c r="E51" s="38" t="s">
        <v>307</v>
      </c>
      <c r="F51" s="38" t="s">
        <v>307</v>
      </c>
      <c r="G51" s="39" t="s">
        <v>307</v>
      </c>
      <c r="H51" s="39" t="s">
        <v>307</v>
      </c>
      <c r="I51" s="39" t="s">
        <v>307</v>
      </c>
      <c r="J51" s="39" t="s">
        <v>307</v>
      </c>
      <c r="K51" s="39" t="s">
        <v>307</v>
      </c>
      <c r="L51" s="40" t="s">
        <v>307</v>
      </c>
      <c r="M51" s="40" t="s">
        <v>307</v>
      </c>
      <c r="N51" s="40" t="s">
        <v>307</v>
      </c>
      <c r="O51" s="40" t="s">
        <v>307</v>
      </c>
      <c r="P51" s="40" t="s">
        <v>307</v>
      </c>
      <c r="Q51" s="39" t="s">
        <v>307</v>
      </c>
      <c r="R51" s="39">
        <v>3</v>
      </c>
      <c r="S51" s="39">
        <v>3</v>
      </c>
      <c r="T51" s="39">
        <v>4</v>
      </c>
      <c r="U51" s="41">
        <v>5</v>
      </c>
      <c r="V51" s="40" t="s">
        <v>307</v>
      </c>
      <c r="W51" s="40" t="s">
        <v>307</v>
      </c>
      <c r="X51" s="40" t="s">
        <v>307</v>
      </c>
      <c r="Y51" s="40" t="s">
        <v>307</v>
      </c>
      <c r="Z51" s="40" t="s">
        <v>307</v>
      </c>
      <c r="AA51" s="42" t="s">
        <v>307</v>
      </c>
      <c r="AB51" s="42" t="s">
        <v>307</v>
      </c>
      <c r="AC51" s="42" t="s">
        <v>307</v>
      </c>
      <c r="AD51" s="42" t="s">
        <v>307</v>
      </c>
      <c r="AE51" s="42" t="s">
        <v>307</v>
      </c>
    </row>
    <row r="52" spans="2:31" ht="15.75" thickBot="1" x14ac:dyDescent="0.3">
      <c r="B52" s="58" t="s">
        <v>28</v>
      </c>
      <c r="C52" s="43" t="s">
        <v>307</v>
      </c>
      <c r="D52" s="250" t="s">
        <v>307</v>
      </c>
      <c r="E52" s="250" t="s">
        <v>307</v>
      </c>
      <c r="F52" s="250" t="s">
        <v>307</v>
      </c>
      <c r="G52" s="44" t="s">
        <v>307</v>
      </c>
      <c r="H52" s="44" t="s">
        <v>307</v>
      </c>
      <c r="I52" s="44" t="s">
        <v>307</v>
      </c>
      <c r="J52" s="44" t="s">
        <v>307</v>
      </c>
      <c r="K52" s="44" t="s">
        <v>307</v>
      </c>
      <c r="L52" s="45" t="s">
        <v>307</v>
      </c>
      <c r="M52" s="124"/>
      <c r="N52" s="124"/>
      <c r="O52" s="124"/>
      <c r="P52" s="124"/>
      <c r="Q52" s="44" t="s">
        <v>307</v>
      </c>
      <c r="R52" s="138">
        <f>(R51/R101)</f>
        <v>4.5454545454545456E-2</v>
      </c>
      <c r="S52" s="138">
        <f>(S51/S101)</f>
        <v>4.4776119402985072E-2</v>
      </c>
      <c r="T52" s="138">
        <f>(T51/T101)</f>
        <v>5.9701492537313432E-2</v>
      </c>
      <c r="U52" s="136">
        <f>(U51/U101)</f>
        <v>7.1428571428571425E-2</v>
      </c>
      <c r="V52" s="45" t="s">
        <v>307</v>
      </c>
      <c r="W52" s="124"/>
      <c r="X52" s="124"/>
      <c r="Y52" s="124"/>
      <c r="Z52" s="124"/>
      <c r="AA52" s="46" t="s">
        <v>307</v>
      </c>
      <c r="AB52" s="153"/>
      <c r="AC52" s="153"/>
      <c r="AD52" s="153"/>
      <c r="AE52" s="153"/>
    </row>
    <row r="53" spans="2:31" ht="24" x14ac:dyDescent="0.25">
      <c r="B53" s="26" t="s">
        <v>125</v>
      </c>
      <c r="C53" s="38" t="s">
        <v>307</v>
      </c>
      <c r="D53" s="38" t="s">
        <v>307</v>
      </c>
      <c r="E53" s="38" t="s">
        <v>307</v>
      </c>
      <c r="F53" s="38" t="s">
        <v>307</v>
      </c>
      <c r="G53" s="39" t="s">
        <v>307</v>
      </c>
      <c r="H53" s="39" t="s">
        <v>307</v>
      </c>
      <c r="I53" s="39" t="s">
        <v>307</v>
      </c>
      <c r="J53" s="39" t="s">
        <v>307</v>
      </c>
      <c r="K53" s="39" t="s">
        <v>307</v>
      </c>
      <c r="L53" s="40" t="s">
        <v>307</v>
      </c>
      <c r="M53" s="40" t="s">
        <v>307</v>
      </c>
      <c r="N53" s="40" t="s">
        <v>307</v>
      </c>
      <c r="O53" s="40" t="s">
        <v>307</v>
      </c>
      <c r="P53" s="40" t="s">
        <v>307</v>
      </c>
      <c r="Q53" s="39" t="s">
        <v>307</v>
      </c>
      <c r="R53" s="39">
        <v>28</v>
      </c>
      <c r="S53" s="39">
        <v>19</v>
      </c>
      <c r="T53" s="39">
        <v>29</v>
      </c>
      <c r="U53" s="41">
        <v>32</v>
      </c>
      <c r="V53" s="40" t="s">
        <v>307</v>
      </c>
      <c r="W53" s="40" t="s">
        <v>307</v>
      </c>
      <c r="X53" s="40" t="s">
        <v>307</v>
      </c>
      <c r="Y53" s="40" t="s">
        <v>307</v>
      </c>
      <c r="Z53" s="40" t="s">
        <v>307</v>
      </c>
      <c r="AA53" s="42" t="s">
        <v>307</v>
      </c>
      <c r="AB53" s="42" t="s">
        <v>307</v>
      </c>
      <c r="AC53" s="42" t="s">
        <v>307</v>
      </c>
      <c r="AD53" s="42" t="s">
        <v>307</v>
      </c>
      <c r="AE53" s="42" t="s">
        <v>307</v>
      </c>
    </row>
    <row r="54" spans="2:31" ht="15.75" thickBot="1" x14ac:dyDescent="0.3">
      <c r="B54" s="58" t="s">
        <v>28</v>
      </c>
      <c r="C54" s="43" t="s">
        <v>307</v>
      </c>
      <c r="D54" s="250" t="s">
        <v>307</v>
      </c>
      <c r="E54" s="250" t="s">
        <v>307</v>
      </c>
      <c r="F54" s="250" t="s">
        <v>307</v>
      </c>
      <c r="G54" s="44" t="s">
        <v>307</v>
      </c>
      <c r="H54" s="44" t="s">
        <v>307</v>
      </c>
      <c r="I54" s="44" t="s">
        <v>307</v>
      </c>
      <c r="J54" s="44" t="s">
        <v>307</v>
      </c>
      <c r="K54" s="44" t="s">
        <v>307</v>
      </c>
      <c r="L54" s="45" t="s">
        <v>307</v>
      </c>
      <c r="M54" s="124"/>
      <c r="N54" s="124"/>
      <c r="O54" s="124"/>
      <c r="P54" s="124"/>
      <c r="Q54" s="44" t="s">
        <v>307</v>
      </c>
      <c r="R54" s="138">
        <f>(R53/R101)</f>
        <v>0.42424242424242425</v>
      </c>
      <c r="S54" s="138">
        <f>(S53/S101)</f>
        <v>0.28358208955223879</v>
      </c>
      <c r="T54" s="138">
        <f>(T53/T101)</f>
        <v>0.43283582089552236</v>
      </c>
      <c r="U54" s="136">
        <f>(U53/U101)</f>
        <v>0.45714285714285713</v>
      </c>
      <c r="V54" s="45" t="s">
        <v>307</v>
      </c>
      <c r="W54" s="124"/>
      <c r="X54" s="124"/>
      <c r="Y54" s="124"/>
      <c r="Z54" s="124"/>
      <c r="AA54" s="46" t="s">
        <v>307</v>
      </c>
      <c r="AB54" s="153"/>
      <c r="AC54" s="153"/>
      <c r="AD54" s="153"/>
      <c r="AE54" s="153"/>
    </row>
    <row r="55" spans="2:31" ht="24" x14ac:dyDescent="0.25">
      <c r="B55" s="26" t="s">
        <v>126</v>
      </c>
      <c r="C55" s="38" t="s">
        <v>307</v>
      </c>
      <c r="D55" s="38">
        <v>7</v>
      </c>
      <c r="E55" s="38">
        <v>9</v>
      </c>
      <c r="F55" s="38">
        <v>11</v>
      </c>
      <c r="G55" s="39">
        <v>8</v>
      </c>
      <c r="H55" s="39">
        <v>14</v>
      </c>
      <c r="I55" s="39">
        <v>9</v>
      </c>
      <c r="J55" s="39">
        <v>6</v>
      </c>
      <c r="K55" s="39">
        <v>9</v>
      </c>
      <c r="L55" s="40">
        <f>SUM(G55:K55)</f>
        <v>46</v>
      </c>
      <c r="M55" s="141">
        <f>AVERAGE(G55:K55)</f>
        <v>9.1999999999999993</v>
      </c>
      <c r="N55" s="40">
        <f>MAX(G55:K55)-MIN(G55:K55)</f>
        <v>8</v>
      </c>
      <c r="O55" s="141">
        <f>_xlfn.STDEV.P(G55:K55)</f>
        <v>2.6381811916545836</v>
      </c>
      <c r="P55" s="141">
        <f>(U55-M55)</f>
        <v>0.80000000000000071</v>
      </c>
      <c r="Q55" s="39">
        <v>5</v>
      </c>
      <c r="R55" s="39">
        <v>15</v>
      </c>
      <c r="S55" s="39">
        <v>4</v>
      </c>
      <c r="T55" s="39">
        <v>7</v>
      </c>
      <c r="U55" s="41">
        <v>10</v>
      </c>
      <c r="V55" s="40">
        <f>SUM(Q55:U55)</f>
        <v>41</v>
      </c>
      <c r="W55" s="141">
        <f>AVERAGE(Q55:U55)</f>
        <v>8.1999999999999993</v>
      </c>
      <c r="X55" s="40">
        <f>MAX(Q55:U55)-MIN(Q55:U55)</f>
        <v>11</v>
      </c>
      <c r="Y55" s="141">
        <f>_xlfn.STDEV.P(Q55:U55)</f>
        <v>3.9698866482558417</v>
      </c>
      <c r="Z55" s="141">
        <f>(U55-W55)</f>
        <v>1.8000000000000007</v>
      </c>
      <c r="AA55" s="42">
        <f>SUM(Q55:U55,G55:K55)</f>
        <v>87</v>
      </c>
      <c r="AB55" s="42">
        <f>AVERAGE(Q55:U55,G55:K55)</f>
        <v>8.6999999999999993</v>
      </c>
      <c r="AC55" s="42">
        <f>MAX(Q55:U55,G55:K55)-MIN(Q55:U55,G55:K55)</f>
        <v>11</v>
      </c>
      <c r="AD55" s="144">
        <f>_xlfn.STDEV.P(Q55:U55,G55:K55)</f>
        <v>3.4073450074801639</v>
      </c>
      <c r="AE55" s="144">
        <f>(U55/AB55)</f>
        <v>1.149425287356322</v>
      </c>
    </row>
    <row r="56" spans="2:31" ht="15.75" thickBot="1" x14ac:dyDescent="0.3">
      <c r="B56" s="58" t="s">
        <v>28</v>
      </c>
      <c r="C56" s="43" t="s">
        <v>307</v>
      </c>
      <c r="D56" s="247">
        <f>(D55/D101)</f>
        <v>0.14285714285714285</v>
      </c>
      <c r="E56" s="247">
        <f t="shared" ref="E56:K56" si="76">(E55/E101)</f>
        <v>0.16071428571428573</v>
      </c>
      <c r="F56" s="247">
        <f t="shared" si="76"/>
        <v>0.15942028985507245</v>
      </c>
      <c r="G56" s="138">
        <f t="shared" si="76"/>
        <v>0.13559322033898305</v>
      </c>
      <c r="H56" s="138">
        <f t="shared" si="76"/>
        <v>0.18181818181818182</v>
      </c>
      <c r="I56" s="138">
        <f t="shared" si="76"/>
        <v>0.18367346938775511</v>
      </c>
      <c r="J56" s="138">
        <f t="shared" si="76"/>
        <v>0.12244897959183673</v>
      </c>
      <c r="K56" s="138">
        <f t="shared" si="76"/>
        <v>0.16981132075471697</v>
      </c>
      <c r="L56" s="139">
        <f t="shared" ref="L56" si="77">(L55/L101)</f>
        <v>0.16027874564459929</v>
      </c>
      <c r="M56" s="166"/>
      <c r="N56" s="137"/>
      <c r="O56" s="166"/>
      <c r="P56" s="166"/>
      <c r="Q56" s="138">
        <f t="shared" ref="Q56:T56" si="78">(Q55/Q101)</f>
        <v>7.0422535211267609E-2</v>
      </c>
      <c r="R56" s="138">
        <f t="shared" si="78"/>
        <v>0.22727272727272727</v>
      </c>
      <c r="S56" s="138">
        <f t="shared" si="78"/>
        <v>5.9701492537313432E-2</v>
      </c>
      <c r="T56" s="138">
        <f t="shared" si="78"/>
        <v>0.1044776119402985</v>
      </c>
      <c r="U56" s="136">
        <f t="shared" ref="U56:V56" si="79">(U55/U101)</f>
        <v>0.14285714285714285</v>
      </c>
      <c r="V56" s="139">
        <f t="shared" si="79"/>
        <v>0.12023460410557185</v>
      </c>
      <c r="W56" s="166"/>
      <c r="X56" s="124"/>
      <c r="Y56" s="166"/>
      <c r="Z56" s="166"/>
      <c r="AA56" s="140">
        <f>(AA55/AA101)</f>
        <v>0.13853503184713375</v>
      </c>
      <c r="AB56" s="153"/>
      <c r="AC56" s="153"/>
      <c r="AD56" s="168"/>
      <c r="AE56" s="168"/>
    </row>
    <row r="57" spans="2:31" ht="24" x14ac:dyDescent="0.25">
      <c r="B57" s="26" t="s">
        <v>127</v>
      </c>
      <c r="C57" s="38" t="s">
        <v>307</v>
      </c>
      <c r="D57" s="38">
        <v>7</v>
      </c>
      <c r="E57" s="38">
        <v>7</v>
      </c>
      <c r="F57" s="38">
        <v>11</v>
      </c>
      <c r="G57" s="39">
        <v>10</v>
      </c>
      <c r="H57" s="39">
        <v>15</v>
      </c>
      <c r="I57" s="39">
        <v>14</v>
      </c>
      <c r="J57" s="39">
        <v>14</v>
      </c>
      <c r="K57" s="39">
        <v>13</v>
      </c>
      <c r="L57" s="40">
        <f>SUM(G57:K57)</f>
        <v>66</v>
      </c>
      <c r="M57" s="141">
        <f>AVERAGE(G57:K57)</f>
        <v>13.2</v>
      </c>
      <c r="N57" s="40">
        <f t="shared" ref="N57:N61" si="80">MAX(G57:K57)-MIN(G57:K57)</f>
        <v>5</v>
      </c>
      <c r="O57" s="141">
        <f>_xlfn.STDEV.P(G57:K57)</f>
        <v>1.7204650534085253</v>
      </c>
      <c r="P57" s="141">
        <f>(U57-M57)</f>
        <v>-0.19999999999999929</v>
      </c>
      <c r="Q57" s="39">
        <v>15</v>
      </c>
      <c r="R57" s="39">
        <v>22</v>
      </c>
      <c r="S57" s="39">
        <v>7</v>
      </c>
      <c r="T57" s="39">
        <v>15</v>
      </c>
      <c r="U57" s="41">
        <v>13</v>
      </c>
      <c r="V57" s="40">
        <f>SUM(Q57:U57)</f>
        <v>72</v>
      </c>
      <c r="W57" s="141">
        <f>AVERAGE(Q57:U57)</f>
        <v>14.4</v>
      </c>
      <c r="X57" s="40">
        <f>MAX(Q57:U57)-MIN(Q57:U57)</f>
        <v>15</v>
      </c>
      <c r="Y57" s="141">
        <f>_xlfn.STDEV.P(Q57:U57)</f>
        <v>4.8</v>
      </c>
      <c r="Z57" s="141">
        <f>(U57-W57)</f>
        <v>-1.4000000000000004</v>
      </c>
      <c r="AA57" s="42">
        <f>SUM(Q57:U57,G57:K57)</f>
        <v>138</v>
      </c>
      <c r="AB57" s="42">
        <f>AVERAGE(Q57:U57,G57:K57)</f>
        <v>13.8</v>
      </c>
      <c r="AC57" s="42">
        <f t="shared" ref="AC57:AC61" si="81">MAX(Q57:U57,G57:K57)-MIN(Q57:U57,G57:K57)</f>
        <v>15</v>
      </c>
      <c r="AD57" s="144">
        <f>_xlfn.STDEV.P(Q57:U57,G57:K57)</f>
        <v>3.6551333764994132</v>
      </c>
      <c r="AE57" s="144">
        <f>(U57/AB57)</f>
        <v>0.94202898550724634</v>
      </c>
    </row>
    <row r="58" spans="2:31" ht="15.75" thickBot="1" x14ac:dyDescent="0.3">
      <c r="B58" s="58" t="s">
        <v>28</v>
      </c>
      <c r="C58" s="43" t="s">
        <v>307</v>
      </c>
      <c r="D58" s="247">
        <f>(D57/D101)</f>
        <v>0.14285714285714285</v>
      </c>
      <c r="E58" s="247">
        <f t="shared" ref="E58:K58" si="82">(E57/E101)</f>
        <v>0.125</v>
      </c>
      <c r="F58" s="247">
        <f t="shared" si="82"/>
        <v>0.15942028985507245</v>
      </c>
      <c r="G58" s="138">
        <f t="shared" si="82"/>
        <v>0.16949152542372881</v>
      </c>
      <c r="H58" s="138">
        <f t="shared" si="82"/>
        <v>0.19480519480519481</v>
      </c>
      <c r="I58" s="138">
        <f t="shared" si="82"/>
        <v>0.2857142857142857</v>
      </c>
      <c r="J58" s="138">
        <f t="shared" si="82"/>
        <v>0.2857142857142857</v>
      </c>
      <c r="K58" s="138">
        <f t="shared" si="82"/>
        <v>0.24528301886792453</v>
      </c>
      <c r="L58" s="139">
        <f t="shared" ref="L58" si="83">(L57/L101)</f>
        <v>0.22996515679442509</v>
      </c>
      <c r="M58" s="166"/>
      <c r="N58" s="137"/>
      <c r="O58" s="166"/>
      <c r="P58" s="166"/>
      <c r="Q58" s="138">
        <f t="shared" ref="Q58:T58" si="84">(Q57/Q101)</f>
        <v>0.21126760563380281</v>
      </c>
      <c r="R58" s="138">
        <f t="shared" si="84"/>
        <v>0.33333333333333331</v>
      </c>
      <c r="S58" s="138">
        <f t="shared" si="84"/>
        <v>0.1044776119402985</v>
      </c>
      <c r="T58" s="138">
        <f t="shared" si="84"/>
        <v>0.22388059701492538</v>
      </c>
      <c r="U58" s="136">
        <f t="shared" ref="U58:V58" si="85">(U57/U101)</f>
        <v>0.18571428571428572</v>
      </c>
      <c r="V58" s="139">
        <f t="shared" si="85"/>
        <v>0.21114369501466276</v>
      </c>
      <c r="W58" s="166"/>
      <c r="X58" s="124"/>
      <c r="Y58" s="166"/>
      <c r="Z58" s="166"/>
      <c r="AA58" s="140">
        <f>(AA57/AA101)</f>
        <v>0.21974522292993631</v>
      </c>
      <c r="AB58" s="153"/>
      <c r="AC58" s="153"/>
      <c r="AD58" s="168"/>
      <c r="AE58" s="168"/>
    </row>
    <row r="59" spans="2:31" x14ac:dyDescent="0.25">
      <c r="B59" s="26" t="s">
        <v>128</v>
      </c>
      <c r="C59" s="38" t="s">
        <v>307</v>
      </c>
      <c r="D59" s="38">
        <v>34</v>
      </c>
      <c r="E59" s="38">
        <v>40</v>
      </c>
      <c r="F59" s="38">
        <v>47</v>
      </c>
      <c r="G59" s="39">
        <v>41</v>
      </c>
      <c r="H59" s="39">
        <v>47</v>
      </c>
      <c r="I59" s="39">
        <v>26</v>
      </c>
      <c r="J59" s="39">
        <v>28</v>
      </c>
      <c r="K59" s="39">
        <v>30</v>
      </c>
      <c r="L59" s="40">
        <f>SUM(G59:K59)</f>
        <v>172</v>
      </c>
      <c r="M59" s="141">
        <f>AVERAGE(G59:K59)</f>
        <v>34.4</v>
      </c>
      <c r="N59" s="40">
        <f t="shared" si="80"/>
        <v>21</v>
      </c>
      <c r="O59" s="141">
        <f>_xlfn.STDEV.P(G59:K59)</f>
        <v>8.1633326527834207</v>
      </c>
      <c r="P59" s="141">
        <f>(U59-M59)</f>
        <v>11.600000000000001</v>
      </c>
      <c r="Q59" s="39">
        <v>48</v>
      </c>
      <c r="R59" s="39">
        <v>28</v>
      </c>
      <c r="S59" s="39">
        <v>56</v>
      </c>
      <c r="T59" s="39">
        <v>45</v>
      </c>
      <c r="U59" s="41">
        <v>46</v>
      </c>
      <c r="V59" s="40">
        <f>SUM(Q59:U59)</f>
        <v>223</v>
      </c>
      <c r="W59" s="141">
        <f>AVERAGE(Q59:U59)</f>
        <v>44.6</v>
      </c>
      <c r="X59" s="40">
        <f>MAX(Q59:U59)-MIN(Q59:U59)</f>
        <v>28</v>
      </c>
      <c r="Y59" s="141">
        <f>_xlfn.STDEV.P(Q59:U59)</f>
        <v>9.1564185138076777</v>
      </c>
      <c r="Z59" s="141">
        <f>(U59-W59)</f>
        <v>1.3999999999999986</v>
      </c>
      <c r="AA59" s="42">
        <f>SUM(Q59:U59,G59:K59)</f>
        <v>395</v>
      </c>
      <c r="AB59" s="42">
        <f>AVERAGE(Q59:U59,G59:K59)</f>
        <v>39.5</v>
      </c>
      <c r="AC59" s="42">
        <f t="shared" si="81"/>
        <v>30</v>
      </c>
      <c r="AD59" s="144">
        <f>_xlfn.STDEV.P(Q59:U59,G59:K59)</f>
        <v>10.062305898749054</v>
      </c>
      <c r="AE59" s="144">
        <f>(U59/AB59)</f>
        <v>1.1645569620253164</v>
      </c>
    </row>
    <row r="60" spans="2:31" ht="15.75" thickBot="1" x14ac:dyDescent="0.3">
      <c r="B60" s="58" t="s">
        <v>28</v>
      </c>
      <c r="C60" s="43" t="s">
        <v>307</v>
      </c>
      <c r="D60" s="247">
        <f>(D59/D101)</f>
        <v>0.69387755102040816</v>
      </c>
      <c r="E60" s="247">
        <f t="shared" ref="E60:K60" si="86">(E59/E101)</f>
        <v>0.7142857142857143</v>
      </c>
      <c r="F60" s="247">
        <f t="shared" si="86"/>
        <v>0.6811594202898551</v>
      </c>
      <c r="G60" s="138">
        <f t="shared" si="86"/>
        <v>0.69491525423728817</v>
      </c>
      <c r="H60" s="138">
        <f t="shared" si="86"/>
        <v>0.61038961038961037</v>
      </c>
      <c r="I60" s="138">
        <f t="shared" si="86"/>
        <v>0.53061224489795922</v>
      </c>
      <c r="J60" s="138">
        <f t="shared" si="86"/>
        <v>0.5714285714285714</v>
      </c>
      <c r="K60" s="138">
        <f t="shared" si="86"/>
        <v>0.56603773584905659</v>
      </c>
      <c r="L60" s="139">
        <f t="shared" ref="L60" si="87">(L59/L101)</f>
        <v>0.5993031358885017</v>
      </c>
      <c r="M60" s="166"/>
      <c r="N60" s="137"/>
      <c r="O60" s="166"/>
      <c r="P60" s="166"/>
      <c r="Q60" s="138">
        <f t="shared" ref="Q60:T60" si="88">(Q59/Q101)</f>
        <v>0.676056338028169</v>
      </c>
      <c r="R60" s="138">
        <f t="shared" si="88"/>
        <v>0.42424242424242425</v>
      </c>
      <c r="S60" s="138">
        <f t="shared" si="88"/>
        <v>0.83582089552238803</v>
      </c>
      <c r="T60" s="138">
        <f t="shared" si="88"/>
        <v>0.67164179104477617</v>
      </c>
      <c r="U60" s="136">
        <f t="shared" ref="U60:V60" si="89">(U59/U101)</f>
        <v>0.65714285714285714</v>
      </c>
      <c r="V60" s="139">
        <f t="shared" si="89"/>
        <v>0.6539589442815249</v>
      </c>
      <c r="W60" s="166"/>
      <c r="X60" s="124"/>
      <c r="Y60" s="166"/>
      <c r="Z60" s="166"/>
      <c r="AA60" s="140">
        <f>(AA59/AA101)</f>
        <v>0.62898089171974525</v>
      </c>
      <c r="AB60" s="153"/>
      <c r="AC60" s="153"/>
      <c r="AD60" s="168"/>
      <c r="AE60" s="168"/>
    </row>
    <row r="61" spans="2:31" x14ac:dyDescent="0.25">
      <c r="B61" s="26" t="s">
        <v>129</v>
      </c>
      <c r="C61" s="38" t="s">
        <v>307</v>
      </c>
      <c r="D61" s="38">
        <v>1</v>
      </c>
      <c r="E61" s="38">
        <v>0</v>
      </c>
      <c r="F61" s="38">
        <v>0</v>
      </c>
      <c r="G61" s="39">
        <v>0</v>
      </c>
      <c r="H61" s="39">
        <v>1</v>
      </c>
      <c r="I61" s="39">
        <v>0</v>
      </c>
      <c r="J61" s="39">
        <v>1</v>
      </c>
      <c r="K61" s="39">
        <v>1</v>
      </c>
      <c r="L61" s="40">
        <f>SUM(G61:K61)</f>
        <v>3</v>
      </c>
      <c r="M61" s="141">
        <f>AVERAGE(G61:K61)</f>
        <v>0.6</v>
      </c>
      <c r="N61" s="40">
        <f t="shared" si="80"/>
        <v>1</v>
      </c>
      <c r="O61" s="141">
        <f>_xlfn.STDEV.P(G61:K61)</f>
        <v>0.4898979485566356</v>
      </c>
      <c r="P61" s="141">
        <f>(U61-M61)</f>
        <v>0.4</v>
      </c>
      <c r="Q61" s="39">
        <v>3</v>
      </c>
      <c r="R61" s="39">
        <v>1</v>
      </c>
      <c r="S61" s="39">
        <v>0</v>
      </c>
      <c r="T61" s="39">
        <v>0</v>
      </c>
      <c r="U61" s="41">
        <v>1</v>
      </c>
      <c r="V61" s="40">
        <f>SUM(Q61:U61)</f>
        <v>5</v>
      </c>
      <c r="W61" s="141">
        <f>AVERAGE(Q61:U61)</f>
        <v>1</v>
      </c>
      <c r="X61" s="40">
        <f>MAX(Q61:U61)-MIN(Q61:U61)</f>
        <v>3</v>
      </c>
      <c r="Y61" s="141">
        <f>_xlfn.STDEV.P(Q61:U61)</f>
        <v>1.0954451150103321</v>
      </c>
      <c r="Z61" s="141">
        <f>(U61/W61)</f>
        <v>1</v>
      </c>
      <c r="AA61" s="42">
        <f>SUM(Q61:U61,G61:K61)</f>
        <v>8</v>
      </c>
      <c r="AB61" s="42">
        <f>AVERAGE(Q61:U61,G61:K61)</f>
        <v>0.8</v>
      </c>
      <c r="AC61" s="42">
        <f t="shared" si="81"/>
        <v>3</v>
      </c>
      <c r="AD61" s="144">
        <f>_xlfn.STDEV.P(Q61:U61,G61:K61)</f>
        <v>0.87177978870813466</v>
      </c>
      <c r="AE61" s="144">
        <f>(U61/AB61)</f>
        <v>1.25</v>
      </c>
    </row>
    <row r="62" spans="2:31" ht="15.75" thickBot="1" x14ac:dyDescent="0.3">
      <c r="B62" s="58" t="s">
        <v>28</v>
      </c>
      <c r="C62" s="43" t="s">
        <v>307</v>
      </c>
      <c r="D62" s="247">
        <f>(D61/P101)</f>
        <v>7.9365079365079361E-2</v>
      </c>
      <c r="E62" s="247" t="e">
        <f>(E61/#REF!)</f>
        <v>#REF!</v>
      </c>
      <c r="F62" s="247">
        <f>(F61/P101)</f>
        <v>0</v>
      </c>
      <c r="G62" s="138">
        <f>(G61/Q101)</f>
        <v>0</v>
      </c>
      <c r="H62" s="138">
        <f>(H61/R101)</f>
        <v>1.5151515151515152E-2</v>
      </c>
      <c r="I62" s="138">
        <f t="shared" ref="I62:K62" si="90">(I61/I101)</f>
        <v>0</v>
      </c>
      <c r="J62" s="138">
        <f t="shared" si="90"/>
        <v>2.0408163265306121E-2</v>
      </c>
      <c r="K62" s="138">
        <f t="shared" si="90"/>
        <v>1.8867924528301886E-2</v>
      </c>
      <c r="L62" s="139">
        <f>(L61/V101)</f>
        <v>8.7976539589442824E-3</v>
      </c>
      <c r="M62" s="137"/>
      <c r="N62" s="137"/>
      <c r="O62" s="137"/>
      <c r="P62" s="137"/>
      <c r="Q62" s="138">
        <f t="shared" ref="Q62:T62" si="91">(Q61/Q101)</f>
        <v>4.2253521126760563E-2</v>
      </c>
      <c r="R62" s="138">
        <f t="shared" si="91"/>
        <v>1.5151515151515152E-2</v>
      </c>
      <c r="S62" s="138">
        <f t="shared" si="91"/>
        <v>0</v>
      </c>
      <c r="T62" s="138">
        <f t="shared" si="91"/>
        <v>0</v>
      </c>
      <c r="U62" s="136">
        <f t="shared" ref="U62:V62" si="92">(U61/U101)</f>
        <v>1.4285714285714285E-2</v>
      </c>
      <c r="V62" s="139">
        <f t="shared" si="92"/>
        <v>1.466275659824047E-2</v>
      </c>
      <c r="W62" s="124"/>
      <c r="X62" s="124"/>
      <c r="Y62" s="124"/>
      <c r="Z62" s="124"/>
      <c r="AA62" s="140">
        <f>(AA61/AA101)</f>
        <v>1.2738853503184714E-2</v>
      </c>
      <c r="AB62" s="153"/>
      <c r="AC62" s="153"/>
      <c r="AD62" s="153"/>
      <c r="AE62" s="153"/>
    </row>
    <row r="63" spans="2:31" ht="24" x14ac:dyDescent="0.25">
      <c r="B63" s="63" t="s">
        <v>130</v>
      </c>
      <c r="C63" s="38" t="s">
        <v>307</v>
      </c>
      <c r="D63" s="38" t="s">
        <v>307</v>
      </c>
      <c r="E63" s="38" t="s">
        <v>307</v>
      </c>
      <c r="F63" s="38" t="s">
        <v>307</v>
      </c>
      <c r="G63" s="39" t="s">
        <v>307</v>
      </c>
      <c r="H63" s="39" t="s">
        <v>307</v>
      </c>
      <c r="I63" s="39" t="s">
        <v>307</v>
      </c>
      <c r="J63" s="39" t="s">
        <v>307</v>
      </c>
      <c r="K63" s="39" t="s">
        <v>307</v>
      </c>
      <c r="L63" s="40" t="s">
        <v>307</v>
      </c>
      <c r="M63" s="40" t="s">
        <v>307</v>
      </c>
      <c r="N63" s="40" t="s">
        <v>307</v>
      </c>
      <c r="O63" s="40" t="s">
        <v>307</v>
      </c>
      <c r="P63" s="40" t="s">
        <v>307</v>
      </c>
      <c r="Q63" s="39" t="s">
        <v>307</v>
      </c>
      <c r="R63" s="52">
        <v>1</v>
      </c>
      <c r="S63" s="52">
        <v>1</v>
      </c>
      <c r="T63" s="52">
        <v>0</v>
      </c>
      <c r="U63" s="54" cm="1">
        <f t="array" aca="1" ref="U63" ca="1">+U63:U64</f>
        <v>0</v>
      </c>
      <c r="V63" s="40" t="s">
        <v>307</v>
      </c>
      <c r="W63" s="40" t="s">
        <v>307</v>
      </c>
      <c r="X63" s="40" t="s">
        <v>307</v>
      </c>
      <c r="Y63" s="40" t="s">
        <v>307</v>
      </c>
      <c r="Z63" s="40" t="s">
        <v>307</v>
      </c>
      <c r="AA63" s="42" t="s">
        <v>307</v>
      </c>
      <c r="AB63" s="42" t="s">
        <v>307</v>
      </c>
      <c r="AC63" s="42" t="s">
        <v>307</v>
      </c>
      <c r="AD63" s="42" t="s">
        <v>307</v>
      </c>
      <c r="AE63" s="42" t="s">
        <v>307</v>
      </c>
    </row>
    <row r="64" spans="2:31" ht="15.75" thickBot="1" x14ac:dyDescent="0.3">
      <c r="B64" s="58" t="s">
        <v>28</v>
      </c>
      <c r="C64" s="43" t="s">
        <v>307</v>
      </c>
      <c r="D64" s="250" t="s">
        <v>307</v>
      </c>
      <c r="E64" s="250" t="s">
        <v>307</v>
      </c>
      <c r="F64" s="250" t="s">
        <v>307</v>
      </c>
      <c r="G64" s="44" t="s">
        <v>307</v>
      </c>
      <c r="H64" s="44" t="s">
        <v>307</v>
      </c>
      <c r="I64" s="44" t="s">
        <v>307</v>
      </c>
      <c r="J64" s="44" t="s">
        <v>307</v>
      </c>
      <c r="K64" s="44" t="s">
        <v>307</v>
      </c>
      <c r="L64" s="45" t="s">
        <v>307</v>
      </c>
      <c r="M64" s="124"/>
      <c r="N64" s="124"/>
      <c r="O64" s="124"/>
      <c r="P64" s="124"/>
      <c r="Q64" s="44" t="s">
        <v>307</v>
      </c>
      <c r="R64" s="138">
        <f>(R63/R101)</f>
        <v>1.5151515151515152E-2</v>
      </c>
      <c r="S64" s="138">
        <f>(S63/S101)</f>
        <v>1.4925373134328358E-2</v>
      </c>
      <c r="T64" s="138">
        <f>(T63/T101)</f>
        <v>0</v>
      </c>
      <c r="U64" s="136" t="e">
        <f ca="1">(U63/U101)</f>
        <v>#DIV/0!</v>
      </c>
      <c r="V64" s="45" t="s">
        <v>307</v>
      </c>
      <c r="W64" s="124"/>
      <c r="X64" s="124"/>
      <c r="Y64" s="124"/>
      <c r="Z64" s="124"/>
      <c r="AA64" s="46" t="s">
        <v>307</v>
      </c>
      <c r="AB64" s="153"/>
      <c r="AC64" s="153"/>
      <c r="AD64" s="153"/>
      <c r="AE64" s="153"/>
    </row>
    <row r="65" spans="2:31" ht="24" x14ac:dyDescent="0.25">
      <c r="B65" s="59" t="s">
        <v>131</v>
      </c>
      <c r="C65" s="38" t="s">
        <v>307</v>
      </c>
      <c r="D65" s="38" t="s">
        <v>307</v>
      </c>
      <c r="E65" s="38" t="s">
        <v>307</v>
      </c>
      <c r="F65" s="38" t="s">
        <v>307</v>
      </c>
      <c r="G65" s="39" t="s">
        <v>307</v>
      </c>
      <c r="H65" s="39" t="s">
        <v>307</v>
      </c>
      <c r="I65" s="39" t="s">
        <v>307</v>
      </c>
      <c r="J65" s="39" t="s">
        <v>307</v>
      </c>
      <c r="K65" s="39" t="s">
        <v>307</v>
      </c>
      <c r="L65" s="40" t="s">
        <v>307</v>
      </c>
      <c r="M65" s="40" t="s">
        <v>307</v>
      </c>
      <c r="N65" s="40" t="s">
        <v>307</v>
      </c>
      <c r="O65" s="40" t="s">
        <v>307</v>
      </c>
      <c r="P65" s="40" t="s">
        <v>307</v>
      </c>
      <c r="Q65" s="39" t="s">
        <v>307</v>
      </c>
      <c r="R65" s="39">
        <v>24</v>
      </c>
      <c r="S65" s="39">
        <v>20</v>
      </c>
      <c r="T65" s="39">
        <v>21</v>
      </c>
      <c r="U65" s="41">
        <v>14</v>
      </c>
      <c r="V65" s="40" t="s">
        <v>307</v>
      </c>
      <c r="W65" s="40" t="s">
        <v>307</v>
      </c>
      <c r="X65" s="40" t="s">
        <v>307</v>
      </c>
      <c r="Y65" s="40" t="s">
        <v>307</v>
      </c>
      <c r="Z65" s="40" t="s">
        <v>307</v>
      </c>
      <c r="AA65" s="42" t="s">
        <v>307</v>
      </c>
      <c r="AB65" s="42" t="s">
        <v>307</v>
      </c>
      <c r="AC65" s="42" t="s">
        <v>307</v>
      </c>
      <c r="AD65" s="42" t="s">
        <v>307</v>
      </c>
      <c r="AE65" s="42" t="s">
        <v>307</v>
      </c>
    </row>
    <row r="66" spans="2:31" ht="15.75" thickBot="1" x14ac:dyDescent="0.3">
      <c r="B66" s="58" t="s">
        <v>28</v>
      </c>
      <c r="C66" s="43" t="s">
        <v>307</v>
      </c>
      <c r="D66" s="250" t="s">
        <v>307</v>
      </c>
      <c r="E66" s="250" t="s">
        <v>307</v>
      </c>
      <c r="F66" s="250" t="s">
        <v>307</v>
      </c>
      <c r="G66" s="44" t="s">
        <v>307</v>
      </c>
      <c r="H66" s="44" t="s">
        <v>307</v>
      </c>
      <c r="I66" s="44" t="s">
        <v>307</v>
      </c>
      <c r="J66" s="44" t="s">
        <v>307</v>
      </c>
      <c r="K66" s="44" t="s">
        <v>307</v>
      </c>
      <c r="L66" s="45" t="s">
        <v>307</v>
      </c>
      <c r="M66" s="124"/>
      <c r="N66" s="124"/>
      <c r="O66" s="124"/>
      <c r="P66" s="124"/>
      <c r="Q66" s="44" t="s">
        <v>307</v>
      </c>
      <c r="R66" s="138">
        <f>(R65/R101)</f>
        <v>0.36363636363636365</v>
      </c>
      <c r="S66" s="138">
        <f>(S65/S101)</f>
        <v>0.29850746268656714</v>
      </c>
      <c r="T66" s="138">
        <f>(T65/T101)</f>
        <v>0.31343283582089554</v>
      </c>
      <c r="U66" s="136">
        <f>(U65/U101)</f>
        <v>0.2</v>
      </c>
      <c r="V66" s="45" t="s">
        <v>307</v>
      </c>
      <c r="W66" s="124"/>
      <c r="X66" s="124"/>
      <c r="Y66" s="124"/>
      <c r="Z66" s="124"/>
      <c r="AA66" s="46" t="s">
        <v>307</v>
      </c>
      <c r="AB66" s="153"/>
      <c r="AC66" s="153"/>
      <c r="AD66" s="153"/>
      <c r="AE66" s="153"/>
    </row>
    <row r="67" spans="2:31" x14ac:dyDescent="0.25">
      <c r="B67" s="59" t="s">
        <v>132</v>
      </c>
      <c r="C67" s="38" t="s">
        <v>307</v>
      </c>
      <c r="D67" s="38" t="s">
        <v>307</v>
      </c>
      <c r="E67" s="38" t="s">
        <v>307</v>
      </c>
      <c r="F67" s="38" t="s">
        <v>307</v>
      </c>
      <c r="G67" s="39" t="s">
        <v>307</v>
      </c>
      <c r="H67" s="39" t="s">
        <v>307</v>
      </c>
      <c r="I67" s="39" t="s">
        <v>307</v>
      </c>
      <c r="J67" s="39" t="s">
        <v>307</v>
      </c>
      <c r="K67" s="39" t="s">
        <v>307</v>
      </c>
      <c r="L67" s="40" t="s">
        <v>307</v>
      </c>
      <c r="M67" s="40" t="s">
        <v>307</v>
      </c>
      <c r="N67" s="40" t="s">
        <v>307</v>
      </c>
      <c r="O67" s="40" t="s">
        <v>307</v>
      </c>
      <c r="P67" s="40" t="s">
        <v>307</v>
      </c>
      <c r="Q67" s="39" t="s">
        <v>307</v>
      </c>
      <c r="R67" s="39">
        <v>1</v>
      </c>
      <c r="S67" s="39">
        <v>7</v>
      </c>
      <c r="T67" s="39">
        <v>6</v>
      </c>
      <c r="U67" s="41">
        <v>6</v>
      </c>
      <c r="V67" s="40" t="s">
        <v>307</v>
      </c>
      <c r="W67" s="40" t="s">
        <v>307</v>
      </c>
      <c r="X67" s="40" t="s">
        <v>307</v>
      </c>
      <c r="Y67" s="40" t="s">
        <v>307</v>
      </c>
      <c r="Z67" s="40" t="s">
        <v>307</v>
      </c>
      <c r="AA67" s="42" t="s">
        <v>307</v>
      </c>
      <c r="AB67" s="42" t="s">
        <v>307</v>
      </c>
      <c r="AC67" s="42" t="s">
        <v>307</v>
      </c>
      <c r="AD67" s="42" t="s">
        <v>307</v>
      </c>
      <c r="AE67" s="42" t="s">
        <v>307</v>
      </c>
    </row>
    <row r="68" spans="2:31" ht="15.75" thickBot="1" x14ac:dyDescent="0.3">
      <c r="B68" s="58" t="s">
        <v>28</v>
      </c>
      <c r="C68" s="43" t="s">
        <v>307</v>
      </c>
      <c r="D68" s="250" t="s">
        <v>307</v>
      </c>
      <c r="E68" s="250" t="s">
        <v>307</v>
      </c>
      <c r="F68" s="250" t="s">
        <v>307</v>
      </c>
      <c r="G68" s="44" t="s">
        <v>307</v>
      </c>
      <c r="H68" s="44" t="s">
        <v>307</v>
      </c>
      <c r="I68" s="44" t="s">
        <v>307</v>
      </c>
      <c r="J68" s="44" t="s">
        <v>307</v>
      </c>
      <c r="K68" s="44" t="s">
        <v>307</v>
      </c>
      <c r="L68" s="45" t="s">
        <v>307</v>
      </c>
      <c r="M68" s="124"/>
      <c r="N68" s="124"/>
      <c r="O68" s="124"/>
      <c r="P68" s="124"/>
      <c r="Q68" s="44" t="s">
        <v>307</v>
      </c>
      <c r="R68" s="138">
        <f>(R67/R101)</f>
        <v>1.5151515151515152E-2</v>
      </c>
      <c r="S68" s="138">
        <f>(S67/S101)</f>
        <v>0.1044776119402985</v>
      </c>
      <c r="T68" s="138">
        <f>(T67/T101)</f>
        <v>8.9552238805970144E-2</v>
      </c>
      <c r="U68" s="136">
        <f>(U67/U101)</f>
        <v>8.5714285714285715E-2</v>
      </c>
      <c r="V68" s="45" t="s">
        <v>307</v>
      </c>
      <c r="W68" s="124"/>
      <c r="X68" s="124"/>
      <c r="Y68" s="124"/>
      <c r="Z68" s="124"/>
      <c r="AA68" s="46" t="s">
        <v>307</v>
      </c>
      <c r="AB68" s="153"/>
      <c r="AC68" s="153"/>
      <c r="AD68" s="153"/>
      <c r="AE68" s="153"/>
    </row>
    <row r="69" spans="2:31" x14ac:dyDescent="0.25">
      <c r="B69" s="59" t="s">
        <v>133</v>
      </c>
      <c r="C69" s="38" t="s">
        <v>307</v>
      </c>
      <c r="D69" s="38" t="s">
        <v>307</v>
      </c>
      <c r="E69" s="38" t="s">
        <v>307</v>
      </c>
      <c r="F69" s="38" t="s">
        <v>307</v>
      </c>
      <c r="G69" s="39" t="s">
        <v>307</v>
      </c>
      <c r="H69" s="39" t="s">
        <v>307</v>
      </c>
      <c r="I69" s="39" t="s">
        <v>307</v>
      </c>
      <c r="J69" s="39" t="s">
        <v>307</v>
      </c>
      <c r="K69" s="39" t="s">
        <v>307</v>
      </c>
      <c r="L69" s="40" t="s">
        <v>307</v>
      </c>
      <c r="M69" s="40" t="s">
        <v>307</v>
      </c>
      <c r="N69" s="40" t="s">
        <v>307</v>
      </c>
      <c r="O69" s="40" t="s">
        <v>307</v>
      </c>
      <c r="P69" s="40" t="s">
        <v>307</v>
      </c>
      <c r="Q69" s="39" t="s">
        <v>307</v>
      </c>
      <c r="R69" s="39">
        <v>0</v>
      </c>
      <c r="S69" s="39">
        <v>0</v>
      </c>
      <c r="T69" s="39">
        <v>0</v>
      </c>
      <c r="U69" s="41">
        <v>0</v>
      </c>
      <c r="V69" s="40" t="s">
        <v>307</v>
      </c>
      <c r="W69" s="40" t="s">
        <v>307</v>
      </c>
      <c r="X69" s="40" t="s">
        <v>307</v>
      </c>
      <c r="Y69" s="40" t="s">
        <v>307</v>
      </c>
      <c r="Z69" s="40" t="s">
        <v>307</v>
      </c>
      <c r="AA69" s="42" t="s">
        <v>307</v>
      </c>
      <c r="AB69" s="42" t="s">
        <v>307</v>
      </c>
      <c r="AC69" s="42" t="s">
        <v>307</v>
      </c>
      <c r="AD69" s="42" t="s">
        <v>307</v>
      </c>
      <c r="AE69" s="42" t="s">
        <v>307</v>
      </c>
    </row>
    <row r="70" spans="2:31" ht="15.75" thickBot="1" x14ac:dyDescent="0.3">
      <c r="B70" s="58" t="s">
        <v>28</v>
      </c>
      <c r="C70" s="43" t="s">
        <v>307</v>
      </c>
      <c r="D70" s="250" t="s">
        <v>307</v>
      </c>
      <c r="E70" s="250" t="s">
        <v>307</v>
      </c>
      <c r="F70" s="250" t="s">
        <v>307</v>
      </c>
      <c r="G70" s="44" t="s">
        <v>307</v>
      </c>
      <c r="H70" s="44" t="s">
        <v>307</v>
      </c>
      <c r="I70" s="44" t="s">
        <v>307</v>
      </c>
      <c r="J70" s="44" t="s">
        <v>307</v>
      </c>
      <c r="K70" s="44" t="s">
        <v>307</v>
      </c>
      <c r="L70" s="45" t="s">
        <v>307</v>
      </c>
      <c r="M70" s="124"/>
      <c r="N70" s="124"/>
      <c r="O70" s="124"/>
      <c r="P70" s="124"/>
      <c r="Q70" s="44" t="s">
        <v>307</v>
      </c>
      <c r="R70" s="138">
        <f>(R69/R101)</f>
        <v>0</v>
      </c>
      <c r="S70" s="138">
        <f>(S69/S101)</f>
        <v>0</v>
      </c>
      <c r="T70" s="138">
        <f>(T69/T101)</f>
        <v>0</v>
      </c>
      <c r="U70" s="136">
        <f>(U69/U101)</f>
        <v>0</v>
      </c>
      <c r="V70" s="45" t="s">
        <v>307</v>
      </c>
      <c r="W70" s="124"/>
      <c r="X70" s="124"/>
      <c r="Y70" s="124"/>
      <c r="Z70" s="124"/>
      <c r="AA70" s="46" t="s">
        <v>307</v>
      </c>
      <c r="AB70" s="153"/>
      <c r="AC70" s="153"/>
      <c r="AD70" s="153"/>
      <c r="AE70" s="153"/>
    </row>
    <row r="71" spans="2:31" ht="24" x14ac:dyDescent="0.25">
      <c r="B71" s="59" t="s">
        <v>134</v>
      </c>
      <c r="C71" s="38" t="s">
        <v>307</v>
      </c>
      <c r="D71" s="38" t="s">
        <v>307</v>
      </c>
      <c r="E71" s="38" t="s">
        <v>307</v>
      </c>
      <c r="F71" s="38" t="s">
        <v>307</v>
      </c>
      <c r="G71" s="39" t="s">
        <v>307</v>
      </c>
      <c r="H71" s="39" t="s">
        <v>307</v>
      </c>
      <c r="I71" s="39" t="s">
        <v>307</v>
      </c>
      <c r="J71" s="39" t="s">
        <v>307</v>
      </c>
      <c r="K71" s="39" t="s">
        <v>307</v>
      </c>
      <c r="L71" s="40" t="s">
        <v>307</v>
      </c>
      <c r="M71" s="40" t="s">
        <v>307</v>
      </c>
      <c r="N71" s="40" t="s">
        <v>307</v>
      </c>
      <c r="O71" s="40" t="s">
        <v>307</v>
      </c>
      <c r="P71" s="40" t="s">
        <v>307</v>
      </c>
      <c r="Q71" s="39" t="s">
        <v>307</v>
      </c>
      <c r="R71" s="39">
        <v>0</v>
      </c>
      <c r="S71" s="39">
        <v>1</v>
      </c>
      <c r="T71" s="39">
        <v>0</v>
      </c>
      <c r="U71" s="41">
        <v>0</v>
      </c>
      <c r="V71" s="40" t="s">
        <v>307</v>
      </c>
      <c r="W71" s="40" t="s">
        <v>307</v>
      </c>
      <c r="X71" s="40" t="s">
        <v>307</v>
      </c>
      <c r="Y71" s="40" t="s">
        <v>307</v>
      </c>
      <c r="Z71" s="40" t="s">
        <v>307</v>
      </c>
      <c r="AA71" s="42" t="s">
        <v>307</v>
      </c>
      <c r="AB71" s="42" t="s">
        <v>307</v>
      </c>
      <c r="AC71" s="42" t="s">
        <v>307</v>
      </c>
      <c r="AD71" s="42" t="s">
        <v>307</v>
      </c>
      <c r="AE71" s="42" t="s">
        <v>307</v>
      </c>
    </row>
    <row r="72" spans="2:31" ht="15.75" thickBot="1" x14ac:dyDescent="0.3">
      <c r="B72" s="58" t="s">
        <v>28</v>
      </c>
      <c r="C72" s="43" t="s">
        <v>307</v>
      </c>
      <c r="D72" s="250" t="s">
        <v>307</v>
      </c>
      <c r="E72" s="250" t="s">
        <v>307</v>
      </c>
      <c r="F72" s="250" t="s">
        <v>307</v>
      </c>
      <c r="G72" s="44" t="s">
        <v>307</v>
      </c>
      <c r="H72" s="44" t="s">
        <v>307</v>
      </c>
      <c r="I72" s="44" t="s">
        <v>307</v>
      </c>
      <c r="J72" s="44" t="s">
        <v>307</v>
      </c>
      <c r="K72" s="44" t="s">
        <v>307</v>
      </c>
      <c r="L72" s="45" t="s">
        <v>307</v>
      </c>
      <c r="M72" s="124"/>
      <c r="N72" s="124"/>
      <c r="O72" s="124"/>
      <c r="P72" s="124"/>
      <c r="Q72" s="44" t="s">
        <v>307</v>
      </c>
      <c r="R72" s="138">
        <f>(R71/R101)</f>
        <v>0</v>
      </c>
      <c r="S72" s="138">
        <f>(S71/S101)</f>
        <v>1.4925373134328358E-2</v>
      </c>
      <c r="T72" s="138">
        <f>(T71/T101)</f>
        <v>0</v>
      </c>
      <c r="U72" s="136">
        <f>(U71/U101)</f>
        <v>0</v>
      </c>
      <c r="V72" s="45" t="s">
        <v>307</v>
      </c>
      <c r="W72" s="124"/>
      <c r="X72" s="124"/>
      <c r="Y72" s="124"/>
      <c r="Z72" s="124"/>
      <c r="AA72" s="46" t="s">
        <v>307</v>
      </c>
      <c r="AB72" s="153"/>
      <c r="AC72" s="153"/>
      <c r="AD72" s="153"/>
      <c r="AE72" s="153"/>
    </row>
    <row r="73" spans="2:31" ht="36" x14ac:dyDescent="0.25">
      <c r="B73" s="59" t="s">
        <v>135</v>
      </c>
      <c r="C73" s="38" t="s">
        <v>307</v>
      </c>
      <c r="D73" s="38" t="s">
        <v>307</v>
      </c>
      <c r="E73" s="38" t="s">
        <v>307</v>
      </c>
      <c r="F73" s="38" t="s">
        <v>307</v>
      </c>
      <c r="G73" s="39" t="s">
        <v>307</v>
      </c>
      <c r="H73" s="39" t="s">
        <v>307</v>
      </c>
      <c r="I73" s="39" t="s">
        <v>307</v>
      </c>
      <c r="J73" s="39" t="s">
        <v>307</v>
      </c>
      <c r="K73" s="39" t="s">
        <v>307</v>
      </c>
      <c r="L73" s="40" t="s">
        <v>307</v>
      </c>
      <c r="M73" s="40" t="s">
        <v>307</v>
      </c>
      <c r="N73" s="40" t="s">
        <v>307</v>
      </c>
      <c r="O73" s="40" t="s">
        <v>307</v>
      </c>
      <c r="P73" s="40" t="s">
        <v>307</v>
      </c>
      <c r="Q73" s="39" t="s">
        <v>307</v>
      </c>
      <c r="R73" s="39">
        <v>0</v>
      </c>
      <c r="S73" s="39">
        <v>1</v>
      </c>
      <c r="T73" s="39">
        <v>1</v>
      </c>
      <c r="U73" s="41">
        <v>0</v>
      </c>
      <c r="V73" s="40" t="s">
        <v>307</v>
      </c>
      <c r="W73" s="40" t="s">
        <v>307</v>
      </c>
      <c r="X73" s="40" t="s">
        <v>307</v>
      </c>
      <c r="Y73" s="40" t="s">
        <v>307</v>
      </c>
      <c r="Z73" s="40" t="s">
        <v>307</v>
      </c>
      <c r="AA73" s="42" t="s">
        <v>307</v>
      </c>
      <c r="AB73" s="42" t="s">
        <v>307</v>
      </c>
      <c r="AC73" s="42" t="s">
        <v>307</v>
      </c>
      <c r="AD73" s="42" t="s">
        <v>307</v>
      </c>
      <c r="AE73" s="42" t="s">
        <v>307</v>
      </c>
    </row>
    <row r="74" spans="2:31" ht="15.75" thickBot="1" x14ac:dyDescent="0.3">
      <c r="B74" s="58" t="s">
        <v>28</v>
      </c>
      <c r="C74" s="43" t="s">
        <v>307</v>
      </c>
      <c r="D74" s="250" t="s">
        <v>307</v>
      </c>
      <c r="E74" s="250" t="s">
        <v>307</v>
      </c>
      <c r="F74" s="250" t="s">
        <v>307</v>
      </c>
      <c r="G74" s="44" t="s">
        <v>307</v>
      </c>
      <c r="H74" s="44" t="s">
        <v>307</v>
      </c>
      <c r="I74" s="44" t="s">
        <v>307</v>
      </c>
      <c r="J74" s="44" t="s">
        <v>307</v>
      </c>
      <c r="K74" s="44" t="s">
        <v>307</v>
      </c>
      <c r="L74" s="45" t="s">
        <v>307</v>
      </c>
      <c r="M74" s="124"/>
      <c r="N74" s="124"/>
      <c r="O74" s="124"/>
      <c r="P74" s="124"/>
      <c r="Q74" s="44" t="s">
        <v>307</v>
      </c>
      <c r="R74" s="138">
        <f>(R73/R101)</f>
        <v>0</v>
      </c>
      <c r="S74" s="138">
        <f>(S73/S101)</f>
        <v>1.4925373134328358E-2</v>
      </c>
      <c r="T74" s="138">
        <f>(T73/T101)</f>
        <v>1.4925373134328358E-2</v>
      </c>
      <c r="U74" s="136">
        <f>(U73/U101)</f>
        <v>0</v>
      </c>
      <c r="V74" s="45" t="s">
        <v>307</v>
      </c>
      <c r="W74" s="124"/>
      <c r="X74" s="124"/>
      <c r="Y74" s="124"/>
      <c r="Z74" s="124"/>
      <c r="AA74" s="46" t="s">
        <v>307</v>
      </c>
      <c r="AB74" s="153"/>
      <c r="AC74" s="153"/>
      <c r="AD74" s="153"/>
      <c r="AE74" s="153"/>
    </row>
    <row r="75" spans="2:31" ht="24" x14ac:dyDescent="0.25">
      <c r="B75" s="59" t="s">
        <v>136</v>
      </c>
      <c r="C75" s="38" t="s">
        <v>307</v>
      </c>
      <c r="D75" s="38" t="s">
        <v>307</v>
      </c>
      <c r="E75" s="38" t="s">
        <v>307</v>
      </c>
      <c r="F75" s="38" t="s">
        <v>307</v>
      </c>
      <c r="G75" s="39" t="s">
        <v>307</v>
      </c>
      <c r="H75" s="39" t="s">
        <v>307</v>
      </c>
      <c r="I75" s="39" t="s">
        <v>307</v>
      </c>
      <c r="J75" s="39" t="s">
        <v>307</v>
      </c>
      <c r="K75" s="39" t="s">
        <v>307</v>
      </c>
      <c r="L75" s="40" t="s">
        <v>307</v>
      </c>
      <c r="M75" s="40" t="s">
        <v>307</v>
      </c>
      <c r="N75" s="40" t="s">
        <v>307</v>
      </c>
      <c r="O75" s="40" t="s">
        <v>307</v>
      </c>
      <c r="P75" s="40" t="s">
        <v>307</v>
      </c>
      <c r="Q75" s="39" t="s">
        <v>307</v>
      </c>
      <c r="R75" s="39">
        <v>15</v>
      </c>
      <c r="S75" s="39">
        <v>18</v>
      </c>
      <c r="T75" s="39">
        <v>14</v>
      </c>
      <c r="U75" s="41">
        <v>22</v>
      </c>
      <c r="V75" s="40" t="s">
        <v>307</v>
      </c>
      <c r="W75" s="40" t="s">
        <v>307</v>
      </c>
      <c r="X75" s="40" t="s">
        <v>307</v>
      </c>
      <c r="Y75" s="40" t="s">
        <v>307</v>
      </c>
      <c r="Z75" s="40" t="s">
        <v>307</v>
      </c>
      <c r="AA75" s="42" t="s">
        <v>307</v>
      </c>
      <c r="AB75" s="42" t="s">
        <v>307</v>
      </c>
      <c r="AC75" s="42" t="s">
        <v>307</v>
      </c>
      <c r="AD75" s="42" t="s">
        <v>307</v>
      </c>
      <c r="AE75" s="42" t="s">
        <v>307</v>
      </c>
    </row>
    <row r="76" spans="2:31" ht="15.75" thickBot="1" x14ac:dyDescent="0.3">
      <c r="B76" s="58" t="s">
        <v>28</v>
      </c>
      <c r="C76" s="43" t="s">
        <v>307</v>
      </c>
      <c r="D76" s="250" t="s">
        <v>307</v>
      </c>
      <c r="E76" s="250" t="s">
        <v>307</v>
      </c>
      <c r="F76" s="250" t="s">
        <v>307</v>
      </c>
      <c r="G76" s="44" t="s">
        <v>307</v>
      </c>
      <c r="H76" s="44" t="s">
        <v>307</v>
      </c>
      <c r="I76" s="44" t="s">
        <v>307</v>
      </c>
      <c r="J76" s="44" t="s">
        <v>307</v>
      </c>
      <c r="K76" s="44" t="s">
        <v>307</v>
      </c>
      <c r="L76" s="45" t="s">
        <v>307</v>
      </c>
      <c r="M76" s="124"/>
      <c r="N76" s="124"/>
      <c r="O76" s="124"/>
      <c r="P76" s="124"/>
      <c r="Q76" s="44" t="s">
        <v>307</v>
      </c>
      <c r="R76" s="138">
        <f>(R75/R101)</f>
        <v>0.22727272727272727</v>
      </c>
      <c r="S76" s="138">
        <f>(S75/S101)</f>
        <v>0.26865671641791045</v>
      </c>
      <c r="T76" s="138">
        <f>(T75/T101)</f>
        <v>0.20895522388059701</v>
      </c>
      <c r="U76" s="136">
        <f>(U75/U101)</f>
        <v>0.31428571428571428</v>
      </c>
      <c r="V76" s="45" t="s">
        <v>307</v>
      </c>
      <c r="W76" s="124"/>
      <c r="X76" s="124"/>
      <c r="Y76" s="124"/>
      <c r="Z76" s="124"/>
      <c r="AA76" s="46" t="s">
        <v>307</v>
      </c>
      <c r="AB76" s="153"/>
      <c r="AC76" s="153"/>
      <c r="AD76" s="153"/>
      <c r="AE76" s="153"/>
    </row>
    <row r="77" spans="2:31" x14ac:dyDescent="0.25">
      <c r="B77" s="59" t="s">
        <v>137</v>
      </c>
      <c r="C77" s="38" t="s">
        <v>307</v>
      </c>
      <c r="D77" s="38" t="s">
        <v>307</v>
      </c>
      <c r="E77" s="38" t="s">
        <v>307</v>
      </c>
      <c r="F77" s="38" t="s">
        <v>307</v>
      </c>
      <c r="G77" s="39" t="s">
        <v>307</v>
      </c>
      <c r="H77" s="39" t="s">
        <v>307</v>
      </c>
      <c r="I77" s="39" t="s">
        <v>307</v>
      </c>
      <c r="J77" s="39" t="s">
        <v>307</v>
      </c>
      <c r="K77" s="39" t="s">
        <v>307</v>
      </c>
      <c r="L77" s="40" t="s">
        <v>307</v>
      </c>
      <c r="M77" s="40" t="s">
        <v>307</v>
      </c>
      <c r="N77" s="40" t="s">
        <v>307</v>
      </c>
      <c r="O77" s="40" t="s">
        <v>307</v>
      </c>
      <c r="P77" s="40" t="s">
        <v>307</v>
      </c>
      <c r="Q77" s="39" t="s">
        <v>307</v>
      </c>
      <c r="R77" s="39">
        <v>5</v>
      </c>
      <c r="S77" s="39">
        <v>2</v>
      </c>
      <c r="T77" s="39">
        <v>1</v>
      </c>
      <c r="U77" s="41">
        <v>2</v>
      </c>
      <c r="V77" s="40" t="s">
        <v>307</v>
      </c>
      <c r="W77" s="40" t="s">
        <v>307</v>
      </c>
      <c r="X77" s="40" t="s">
        <v>307</v>
      </c>
      <c r="Y77" s="40" t="s">
        <v>307</v>
      </c>
      <c r="Z77" s="40" t="s">
        <v>307</v>
      </c>
      <c r="AA77" s="42" t="s">
        <v>307</v>
      </c>
      <c r="AB77" s="42" t="s">
        <v>307</v>
      </c>
      <c r="AC77" s="42" t="s">
        <v>307</v>
      </c>
      <c r="AD77" s="42" t="s">
        <v>307</v>
      </c>
      <c r="AE77" s="42" t="s">
        <v>307</v>
      </c>
    </row>
    <row r="78" spans="2:31" ht="15.75" thickBot="1" x14ac:dyDescent="0.3">
      <c r="B78" s="58" t="s">
        <v>28</v>
      </c>
      <c r="C78" s="43" t="s">
        <v>307</v>
      </c>
      <c r="D78" s="250" t="s">
        <v>307</v>
      </c>
      <c r="E78" s="250" t="s">
        <v>307</v>
      </c>
      <c r="F78" s="250" t="s">
        <v>307</v>
      </c>
      <c r="G78" s="44" t="s">
        <v>307</v>
      </c>
      <c r="H78" s="44" t="s">
        <v>307</v>
      </c>
      <c r="I78" s="44" t="s">
        <v>307</v>
      </c>
      <c r="J78" s="44" t="s">
        <v>307</v>
      </c>
      <c r="K78" s="44" t="s">
        <v>307</v>
      </c>
      <c r="L78" s="45" t="s">
        <v>307</v>
      </c>
      <c r="M78" s="124"/>
      <c r="N78" s="124"/>
      <c r="O78" s="124"/>
      <c r="P78" s="124"/>
      <c r="Q78" s="44" t="s">
        <v>307</v>
      </c>
      <c r="R78" s="138">
        <f>(R77/R101)</f>
        <v>7.575757575757576E-2</v>
      </c>
      <c r="S78" s="138">
        <f>(S77/S101)</f>
        <v>2.9850746268656716E-2</v>
      </c>
      <c r="T78" s="138">
        <f>(T77/T101)</f>
        <v>1.4925373134328358E-2</v>
      </c>
      <c r="U78" s="136">
        <f>(U77/U101)</f>
        <v>2.8571428571428571E-2</v>
      </c>
      <c r="V78" s="45" t="s">
        <v>307</v>
      </c>
      <c r="W78" s="124"/>
      <c r="X78" s="124"/>
      <c r="Y78" s="124"/>
      <c r="Z78" s="124"/>
      <c r="AA78" s="46" t="s">
        <v>307</v>
      </c>
      <c r="AB78" s="153"/>
      <c r="AC78" s="153"/>
      <c r="AD78" s="153"/>
      <c r="AE78" s="153"/>
    </row>
    <row r="79" spans="2:31" ht="24" x14ac:dyDescent="0.25">
      <c r="B79" s="59" t="s">
        <v>138</v>
      </c>
      <c r="C79" s="38" t="s">
        <v>307</v>
      </c>
      <c r="D79" s="38" t="s">
        <v>307</v>
      </c>
      <c r="E79" s="38" t="s">
        <v>307</v>
      </c>
      <c r="F79" s="38" t="s">
        <v>307</v>
      </c>
      <c r="G79" s="39" t="s">
        <v>307</v>
      </c>
      <c r="H79" s="39" t="s">
        <v>307</v>
      </c>
      <c r="I79" s="39" t="s">
        <v>307</v>
      </c>
      <c r="J79" s="39" t="s">
        <v>307</v>
      </c>
      <c r="K79" s="39" t="s">
        <v>307</v>
      </c>
      <c r="L79" s="40" t="s">
        <v>307</v>
      </c>
      <c r="M79" s="40" t="s">
        <v>307</v>
      </c>
      <c r="N79" s="40" t="s">
        <v>307</v>
      </c>
      <c r="O79" s="40" t="s">
        <v>307</v>
      </c>
      <c r="P79" s="40" t="s">
        <v>307</v>
      </c>
      <c r="Q79" s="39" t="s">
        <v>307</v>
      </c>
      <c r="R79" s="39">
        <v>9</v>
      </c>
      <c r="S79" s="39">
        <v>9</v>
      </c>
      <c r="T79" s="39">
        <v>1</v>
      </c>
      <c r="U79" s="41">
        <v>9</v>
      </c>
      <c r="V79" s="40" t="s">
        <v>307</v>
      </c>
      <c r="W79" s="40" t="s">
        <v>307</v>
      </c>
      <c r="X79" s="40" t="s">
        <v>307</v>
      </c>
      <c r="Y79" s="40" t="s">
        <v>307</v>
      </c>
      <c r="Z79" s="40" t="s">
        <v>307</v>
      </c>
      <c r="AA79" s="42" t="s">
        <v>307</v>
      </c>
      <c r="AB79" s="42" t="s">
        <v>307</v>
      </c>
      <c r="AC79" s="42" t="s">
        <v>307</v>
      </c>
      <c r="AD79" s="42" t="s">
        <v>307</v>
      </c>
      <c r="AE79" s="42" t="s">
        <v>307</v>
      </c>
    </row>
    <row r="80" spans="2:31" ht="15.75" thickBot="1" x14ac:dyDescent="0.3">
      <c r="B80" s="58" t="s">
        <v>28</v>
      </c>
      <c r="C80" s="43" t="s">
        <v>307</v>
      </c>
      <c r="D80" s="250" t="s">
        <v>307</v>
      </c>
      <c r="E80" s="250" t="s">
        <v>307</v>
      </c>
      <c r="F80" s="250" t="s">
        <v>307</v>
      </c>
      <c r="G80" s="44" t="s">
        <v>307</v>
      </c>
      <c r="H80" s="44" t="s">
        <v>307</v>
      </c>
      <c r="I80" s="44" t="s">
        <v>307</v>
      </c>
      <c r="J80" s="44" t="s">
        <v>307</v>
      </c>
      <c r="K80" s="44" t="s">
        <v>307</v>
      </c>
      <c r="L80" s="45" t="s">
        <v>307</v>
      </c>
      <c r="M80" s="124"/>
      <c r="N80" s="124"/>
      <c r="O80" s="124"/>
      <c r="P80" s="124"/>
      <c r="Q80" s="44" t="s">
        <v>307</v>
      </c>
      <c r="R80" s="138">
        <f>(R79/R101)</f>
        <v>0.13636363636363635</v>
      </c>
      <c r="S80" s="138">
        <f>(S79/S101)</f>
        <v>0.13432835820895522</v>
      </c>
      <c r="T80" s="138">
        <f>(T79/T101)</f>
        <v>1.4925373134328358E-2</v>
      </c>
      <c r="U80" s="136">
        <f>(U79/U101)</f>
        <v>0.12857142857142856</v>
      </c>
      <c r="V80" s="45" t="s">
        <v>307</v>
      </c>
      <c r="W80" s="124"/>
      <c r="X80" s="124"/>
      <c r="Y80" s="124"/>
      <c r="Z80" s="124"/>
      <c r="AA80" s="46" t="s">
        <v>307</v>
      </c>
      <c r="AB80" s="153"/>
      <c r="AC80" s="153"/>
      <c r="AD80" s="153"/>
      <c r="AE80" s="153"/>
    </row>
    <row r="81" spans="2:31" ht="24" x14ac:dyDescent="0.25">
      <c r="B81" s="59" t="s">
        <v>139</v>
      </c>
      <c r="C81" s="38" t="s">
        <v>307</v>
      </c>
      <c r="D81" s="38" t="s">
        <v>307</v>
      </c>
      <c r="E81" s="38" t="s">
        <v>307</v>
      </c>
      <c r="F81" s="38" t="s">
        <v>307</v>
      </c>
      <c r="G81" s="39" t="s">
        <v>307</v>
      </c>
      <c r="H81" s="39" t="s">
        <v>307</v>
      </c>
      <c r="I81" s="39" t="s">
        <v>307</v>
      </c>
      <c r="J81" s="39" t="s">
        <v>307</v>
      </c>
      <c r="K81" s="39" t="s">
        <v>307</v>
      </c>
      <c r="L81" s="40" t="s">
        <v>307</v>
      </c>
      <c r="M81" s="40" t="s">
        <v>307</v>
      </c>
      <c r="N81" s="40" t="s">
        <v>307</v>
      </c>
      <c r="O81" s="40" t="s">
        <v>307</v>
      </c>
      <c r="P81" s="40" t="s">
        <v>307</v>
      </c>
      <c r="Q81" s="39" t="s">
        <v>307</v>
      </c>
      <c r="R81" s="39">
        <v>1</v>
      </c>
      <c r="S81" s="39">
        <v>5</v>
      </c>
      <c r="T81" s="39">
        <v>1</v>
      </c>
      <c r="U81" s="41">
        <v>2</v>
      </c>
      <c r="V81" s="40" t="s">
        <v>307</v>
      </c>
      <c r="W81" s="40" t="s">
        <v>307</v>
      </c>
      <c r="X81" s="40" t="s">
        <v>307</v>
      </c>
      <c r="Y81" s="40" t="s">
        <v>307</v>
      </c>
      <c r="Z81" s="40" t="s">
        <v>307</v>
      </c>
      <c r="AA81" s="42" t="s">
        <v>307</v>
      </c>
      <c r="AB81" s="42" t="s">
        <v>307</v>
      </c>
      <c r="AC81" s="42" t="s">
        <v>307</v>
      </c>
      <c r="AD81" s="42" t="s">
        <v>307</v>
      </c>
      <c r="AE81" s="42" t="s">
        <v>307</v>
      </c>
    </row>
    <row r="82" spans="2:31" ht="15.75" thickBot="1" x14ac:dyDescent="0.3">
      <c r="B82" s="58" t="s">
        <v>28</v>
      </c>
      <c r="C82" s="43" t="s">
        <v>307</v>
      </c>
      <c r="D82" s="250" t="s">
        <v>307</v>
      </c>
      <c r="E82" s="250" t="s">
        <v>307</v>
      </c>
      <c r="F82" s="250" t="s">
        <v>307</v>
      </c>
      <c r="G82" s="44" t="s">
        <v>307</v>
      </c>
      <c r="H82" s="44" t="s">
        <v>307</v>
      </c>
      <c r="I82" s="44" t="s">
        <v>307</v>
      </c>
      <c r="J82" s="44" t="s">
        <v>307</v>
      </c>
      <c r="K82" s="44" t="s">
        <v>307</v>
      </c>
      <c r="L82" s="45" t="s">
        <v>307</v>
      </c>
      <c r="M82" s="124"/>
      <c r="N82" s="124"/>
      <c r="O82" s="124"/>
      <c r="P82" s="124"/>
      <c r="Q82" s="44" t="s">
        <v>307</v>
      </c>
      <c r="R82" s="138">
        <f>(R81/R101)</f>
        <v>1.5151515151515152E-2</v>
      </c>
      <c r="S82" s="138">
        <f>(S81/S101)</f>
        <v>7.4626865671641784E-2</v>
      </c>
      <c r="T82" s="138">
        <f>(T81/T101)</f>
        <v>1.4925373134328358E-2</v>
      </c>
      <c r="U82" s="136">
        <f>(U81/U101)</f>
        <v>2.8571428571428571E-2</v>
      </c>
      <c r="V82" s="45" t="s">
        <v>307</v>
      </c>
      <c r="W82" s="124"/>
      <c r="X82" s="124"/>
      <c r="Y82" s="124"/>
      <c r="Z82" s="124"/>
      <c r="AA82" s="46" t="s">
        <v>307</v>
      </c>
      <c r="AB82" s="153"/>
      <c r="AC82" s="153"/>
      <c r="AD82" s="153"/>
      <c r="AE82" s="153"/>
    </row>
    <row r="83" spans="2:31" ht="24" x14ac:dyDescent="0.25">
      <c r="B83" s="59" t="s">
        <v>140</v>
      </c>
      <c r="C83" s="38" t="s">
        <v>307</v>
      </c>
      <c r="D83" s="38" t="s">
        <v>307</v>
      </c>
      <c r="E83" s="38" t="s">
        <v>307</v>
      </c>
      <c r="F83" s="38" t="s">
        <v>307</v>
      </c>
      <c r="G83" s="39" t="s">
        <v>307</v>
      </c>
      <c r="H83" s="39" t="s">
        <v>307</v>
      </c>
      <c r="I83" s="39" t="s">
        <v>307</v>
      </c>
      <c r="J83" s="39" t="s">
        <v>307</v>
      </c>
      <c r="K83" s="39" t="s">
        <v>307</v>
      </c>
      <c r="L83" s="40" t="s">
        <v>307</v>
      </c>
      <c r="M83" s="40" t="s">
        <v>307</v>
      </c>
      <c r="N83" s="40" t="s">
        <v>307</v>
      </c>
      <c r="O83" s="40" t="s">
        <v>307</v>
      </c>
      <c r="P83" s="40" t="s">
        <v>307</v>
      </c>
      <c r="Q83" s="39" t="s">
        <v>307</v>
      </c>
      <c r="R83" s="39">
        <v>31</v>
      </c>
      <c r="S83" s="39">
        <v>42</v>
      </c>
      <c r="T83" s="39">
        <v>44</v>
      </c>
      <c r="U83" s="41">
        <v>48</v>
      </c>
      <c r="V83" s="40" t="s">
        <v>307</v>
      </c>
      <c r="W83" s="40" t="s">
        <v>307</v>
      </c>
      <c r="X83" s="40" t="s">
        <v>307</v>
      </c>
      <c r="Y83" s="40" t="s">
        <v>307</v>
      </c>
      <c r="Z83" s="40" t="s">
        <v>307</v>
      </c>
      <c r="AA83" s="42" t="s">
        <v>307</v>
      </c>
      <c r="AB83" s="42" t="s">
        <v>307</v>
      </c>
      <c r="AC83" s="42" t="s">
        <v>307</v>
      </c>
      <c r="AD83" s="42" t="s">
        <v>307</v>
      </c>
      <c r="AE83" s="42" t="s">
        <v>307</v>
      </c>
    </row>
    <row r="84" spans="2:31" ht="15.75" thickBot="1" x14ac:dyDescent="0.3">
      <c r="B84" s="58" t="s">
        <v>28</v>
      </c>
      <c r="C84" s="43" t="s">
        <v>307</v>
      </c>
      <c r="D84" s="250" t="s">
        <v>307</v>
      </c>
      <c r="E84" s="250" t="s">
        <v>307</v>
      </c>
      <c r="F84" s="250" t="s">
        <v>307</v>
      </c>
      <c r="G84" s="44" t="s">
        <v>307</v>
      </c>
      <c r="H84" s="44" t="s">
        <v>307</v>
      </c>
      <c r="I84" s="44" t="s">
        <v>307</v>
      </c>
      <c r="J84" s="44" t="s">
        <v>307</v>
      </c>
      <c r="K84" s="44" t="s">
        <v>307</v>
      </c>
      <c r="L84" s="45" t="s">
        <v>307</v>
      </c>
      <c r="M84" s="124"/>
      <c r="N84" s="124"/>
      <c r="O84" s="124"/>
      <c r="P84" s="124"/>
      <c r="Q84" s="44" t="s">
        <v>307</v>
      </c>
      <c r="R84" s="138">
        <f>(R83/R101)</f>
        <v>0.46969696969696972</v>
      </c>
      <c r="S84" s="138">
        <f>(S83/S101)</f>
        <v>0.62686567164179108</v>
      </c>
      <c r="T84" s="138">
        <f>(T83/T101)</f>
        <v>0.65671641791044777</v>
      </c>
      <c r="U84" s="136">
        <f>(U83/U101)</f>
        <v>0.68571428571428572</v>
      </c>
      <c r="V84" s="45" t="s">
        <v>307</v>
      </c>
      <c r="W84" s="124"/>
      <c r="X84" s="124"/>
      <c r="Y84" s="124"/>
      <c r="Z84" s="124"/>
      <c r="AA84" s="46" t="s">
        <v>307</v>
      </c>
      <c r="AB84" s="153"/>
      <c r="AC84" s="153"/>
      <c r="AD84" s="153"/>
      <c r="AE84" s="153"/>
    </row>
    <row r="85" spans="2:31" ht="24" x14ac:dyDescent="0.25">
      <c r="B85" s="59" t="s">
        <v>141</v>
      </c>
      <c r="C85" s="38" t="s">
        <v>307</v>
      </c>
      <c r="D85" s="38" t="s">
        <v>307</v>
      </c>
      <c r="E85" s="38" t="s">
        <v>307</v>
      </c>
      <c r="F85" s="38" t="s">
        <v>307</v>
      </c>
      <c r="G85" s="39" t="s">
        <v>307</v>
      </c>
      <c r="H85" s="39" t="s">
        <v>307</v>
      </c>
      <c r="I85" s="39" t="s">
        <v>307</v>
      </c>
      <c r="J85" s="39" t="s">
        <v>307</v>
      </c>
      <c r="K85" s="39" t="s">
        <v>307</v>
      </c>
      <c r="L85" s="40" t="s">
        <v>307</v>
      </c>
      <c r="M85" s="40" t="s">
        <v>307</v>
      </c>
      <c r="N85" s="40" t="s">
        <v>307</v>
      </c>
      <c r="O85" s="40" t="s">
        <v>307</v>
      </c>
      <c r="P85" s="40" t="s">
        <v>307</v>
      </c>
      <c r="Q85" s="39" t="s">
        <v>307</v>
      </c>
      <c r="R85" s="39">
        <v>43</v>
      </c>
      <c r="S85" s="39">
        <v>44</v>
      </c>
      <c r="T85" s="39">
        <v>35</v>
      </c>
      <c r="U85" s="41">
        <v>38</v>
      </c>
      <c r="V85" s="40" t="s">
        <v>307</v>
      </c>
      <c r="W85" s="40" t="s">
        <v>307</v>
      </c>
      <c r="X85" s="40" t="s">
        <v>307</v>
      </c>
      <c r="Y85" s="40" t="s">
        <v>307</v>
      </c>
      <c r="Z85" s="40" t="s">
        <v>307</v>
      </c>
      <c r="AA85" s="42" t="s">
        <v>307</v>
      </c>
      <c r="AB85" s="42" t="s">
        <v>307</v>
      </c>
      <c r="AC85" s="42" t="s">
        <v>307</v>
      </c>
      <c r="AD85" s="42" t="s">
        <v>307</v>
      </c>
      <c r="AE85" s="42" t="s">
        <v>307</v>
      </c>
    </row>
    <row r="86" spans="2:31" ht="15.75" thickBot="1" x14ac:dyDescent="0.3">
      <c r="B86" s="58" t="s">
        <v>28</v>
      </c>
      <c r="C86" s="43" t="s">
        <v>307</v>
      </c>
      <c r="D86" s="250" t="s">
        <v>307</v>
      </c>
      <c r="E86" s="250" t="s">
        <v>307</v>
      </c>
      <c r="F86" s="250" t="s">
        <v>307</v>
      </c>
      <c r="G86" s="44" t="s">
        <v>307</v>
      </c>
      <c r="H86" s="44" t="s">
        <v>307</v>
      </c>
      <c r="I86" s="44" t="s">
        <v>307</v>
      </c>
      <c r="J86" s="44" t="s">
        <v>307</v>
      </c>
      <c r="K86" s="44" t="s">
        <v>307</v>
      </c>
      <c r="L86" s="45" t="s">
        <v>307</v>
      </c>
      <c r="M86" s="124"/>
      <c r="N86" s="124"/>
      <c r="O86" s="124"/>
      <c r="P86" s="124"/>
      <c r="Q86" s="44" t="s">
        <v>307</v>
      </c>
      <c r="R86" s="138">
        <f>(R85/R101)</f>
        <v>0.65151515151515149</v>
      </c>
      <c r="S86" s="138">
        <f>(S85/S101)</f>
        <v>0.65671641791044777</v>
      </c>
      <c r="T86" s="138">
        <f>(T85/T101)</f>
        <v>0.52238805970149249</v>
      </c>
      <c r="U86" s="136">
        <f>(U85/U101)</f>
        <v>0.54285714285714282</v>
      </c>
      <c r="V86" s="45" t="s">
        <v>307</v>
      </c>
      <c r="W86" s="124"/>
      <c r="X86" s="124"/>
      <c r="Y86" s="124"/>
      <c r="Z86" s="124"/>
      <c r="AA86" s="46" t="s">
        <v>307</v>
      </c>
      <c r="AB86" s="153"/>
      <c r="AC86" s="153"/>
      <c r="AD86" s="153"/>
      <c r="AE86" s="153"/>
    </row>
    <row r="87" spans="2:31" ht="24" x14ac:dyDescent="0.25">
      <c r="B87" s="59" t="s">
        <v>142</v>
      </c>
      <c r="C87" s="38" t="s">
        <v>307</v>
      </c>
      <c r="D87" s="38" t="s">
        <v>307</v>
      </c>
      <c r="E87" s="38" t="s">
        <v>307</v>
      </c>
      <c r="F87" s="38" t="s">
        <v>307</v>
      </c>
      <c r="G87" s="39" t="s">
        <v>307</v>
      </c>
      <c r="H87" s="39" t="s">
        <v>307</v>
      </c>
      <c r="I87" s="39" t="s">
        <v>307</v>
      </c>
      <c r="J87" s="39" t="s">
        <v>307</v>
      </c>
      <c r="K87" s="39" t="s">
        <v>307</v>
      </c>
      <c r="L87" s="40" t="s">
        <v>307</v>
      </c>
      <c r="M87" s="40" t="s">
        <v>307</v>
      </c>
      <c r="N87" s="40" t="s">
        <v>307</v>
      </c>
      <c r="O87" s="40" t="s">
        <v>307</v>
      </c>
      <c r="P87" s="40" t="s">
        <v>307</v>
      </c>
      <c r="Q87" s="39" t="s">
        <v>307</v>
      </c>
      <c r="R87" s="39">
        <v>1</v>
      </c>
      <c r="S87" s="39">
        <v>0</v>
      </c>
      <c r="T87" s="39">
        <v>2</v>
      </c>
      <c r="U87" s="41">
        <v>3</v>
      </c>
      <c r="V87" s="40" t="s">
        <v>307</v>
      </c>
      <c r="W87" s="40" t="s">
        <v>307</v>
      </c>
      <c r="X87" s="40" t="s">
        <v>307</v>
      </c>
      <c r="Y87" s="40" t="s">
        <v>307</v>
      </c>
      <c r="Z87" s="40" t="s">
        <v>307</v>
      </c>
      <c r="AA87" s="42" t="s">
        <v>307</v>
      </c>
      <c r="AB87" s="42" t="s">
        <v>307</v>
      </c>
      <c r="AC87" s="42" t="s">
        <v>307</v>
      </c>
      <c r="AD87" s="42" t="s">
        <v>307</v>
      </c>
      <c r="AE87" s="42" t="s">
        <v>307</v>
      </c>
    </row>
    <row r="88" spans="2:31" ht="15.75" thickBot="1" x14ac:dyDescent="0.3">
      <c r="B88" s="58" t="s">
        <v>28</v>
      </c>
      <c r="C88" s="43" t="s">
        <v>307</v>
      </c>
      <c r="D88" s="250" t="s">
        <v>307</v>
      </c>
      <c r="E88" s="250" t="s">
        <v>307</v>
      </c>
      <c r="F88" s="250" t="s">
        <v>307</v>
      </c>
      <c r="G88" s="44" t="s">
        <v>307</v>
      </c>
      <c r="H88" s="44" t="s">
        <v>307</v>
      </c>
      <c r="I88" s="44" t="s">
        <v>307</v>
      </c>
      <c r="J88" s="44" t="s">
        <v>307</v>
      </c>
      <c r="K88" s="44" t="s">
        <v>307</v>
      </c>
      <c r="L88" s="45" t="s">
        <v>307</v>
      </c>
      <c r="M88" s="124"/>
      <c r="N88" s="124"/>
      <c r="O88" s="124"/>
      <c r="P88" s="124"/>
      <c r="Q88" s="44" t="s">
        <v>307</v>
      </c>
      <c r="R88" s="138">
        <f>(R87/R101)</f>
        <v>1.5151515151515152E-2</v>
      </c>
      <c r="S88" s="138">
        <f>(S87/S101)</f>
        <v>0</v>
      </c>
      <c r="T88" s="138">
        <f>(T87/T101)</f>
        <v>2.9850746268656716E-2</v>
      </c>
      <c r="U88" s="136">
        <f>(U87/U101)</f>
        <v>4.2857142857142858E-2</v>
      </c>
      <c r="V88" s="45" t="s">
        <v>307</v>
      </c>
      <c r="W88" s="124"/>
      <c r="X88" s="124"/>
      <c r="Y88" s="124"/>
      <c r="Z88" s="124"/>
      <c r="AA88" s="46" t="s">
        <v>307</v>
      </c>
      <c r="AB88" s="153"/>
      <c r="AC88" s="153"/>
      <c r="AD88" s="153"/>
      <c r="AE88" s="153"/>
    </row>
    <row r="89" spans="2:31" ht="24" x14ac:dyDescent="0.25">
      <c r="B89" s="59" t="s">
        <v>143</v>
      </c>
      <c r="C89" s="38" t="s">
        <v>307</v>
      </c>
      <c r="D89" s="38" t="s">
        <v>307</v>
      </c>
      <c r="E89" s="38" t="s">
        <v>307</v>
      </c>
      <c r="F89" s="38" t="s">
        <v>307</v>
      </c>
      <c r="G89" s="39" t="s">
        <v>307</v>
      </c>
      <c r="H89" s="39" t="s">
        <v>307</v>
      </c>
      <c r="I89" s="39" t="s">
        <v>307</v>
      </c>
      <c r="J89" s="39" t="s">
        <v>307</v>
      </c>
      <c r="K89" s="39" t="s">
        <v>307</v>
      </c>
      <c r="L89" s="40" t="s">
        <v>307</v>
      </c>
      <c r="M89" s="40" t="s">
        <v>307</v>
      </c>
      <c r="N89" s="40" t="s">
        <v>307</v>
      </c>
      <c r="O89" s="40" t="s">
        <v>307</v>
      </c>
      <c r="P89" s="40" t="s">
        <v>307</v>
      </c>
      <c r="Q89" s="39" t="s">
        <v>307</v>
      </c>
      <c r="R89" s="39">
        <v>5</v>
      </c>
      <c r="S89" s="39">
        <v>5</v>
      </c>
      <c r="T89" s="39">
        <v>1</v>
      </c>
      <c r="U89" s="41">
        <v>4</v>
      </c>
      <c r="V89" s="40" t="s">
        <v>307</v>
      </c>
      <c r="W89" s="40" t="s">
        <v>307</v>
      </c>
      <c r="X89" s="40" t="s">
        <v>307</v>
      </c>
      <c r="Y89" s="40" t="s">
        <v>307</v>
      </c>
      <c r="Z89" s="40" t="s">
        <v>307</v>
      </c>
      <c r="AA89" s="42" t="s">
        <v>307</v>
      </c>
      <c r="AB89" s="42" t="s">
        <v>307</v>
      </c>
      <c r="AC89" s="42" t="s">
        <v>307</v>
      </c>
      <c r="AD89" s="42" t="s">
        <v>307</v>
      </c>
      <c r="AE89" s="42" t="s">
        <v>307</v>
      </c>
    </row>
    <row r="90" spans="2:31" ht="15.75" thickBot="1" x14ac:dyDescent="0.3">
      <c r="B90" s="58" t="s">
        <v>28</v>
      </c>
      <c r="C90" s="43" t="s">
        <v>307</v>
      </c>
      <c r="D90" s="250" t="s">
        <v>307</v>
      </c>
      <c r="E90" s="250" t="s">
        <v>307</v>
      </c>
      <c r="F90" s="250" t="s">
        <v>307</v>
      </c>
      <c r="G90" s="44" t="s">
        <v>307</v>
      </c>
      <c r="H90" s="44" t="s">
        <v>307</v>
      </c>
      <c r="I90" s="44" t="s">
        <v>307</v>
      </c>
      <c r="J90" s="44" t="s">
        <v>307</v>
      </c>
      <c r="K90" s="44" t="s">
        <v>307</v>
      </c>
      <c r="L90" s="45" t="s">
        <v>307</v>
      </c>
      <c r="M90" s="124"/>
      <c r="N90" s="124"/>
      <c r="O90" s="124"/>
      <c r="P90" s="124"/>
      <c r="Q90" s="44" t="s">
        <v>307</v>
      </c>
      <c r="R90" s="138">
        <f>(R89/R101)</f>
        <v>7.575757575757576E-2</v>
      </c>
      <c r="S90" s="138">
        <f>(S89/S101)</f>
        <v>7.4626865671641784E-2</v>
      </c>
      <c r="T90" s="138">
        <f>(T89/T101)</f>
        <v>1.4925373134328358E-2</v>
      </c>
      <c r="U90" s="136">
        <f>(U89/U101)</f>
        <v>5.7142857142857141E-2</v>
      </c>
      <c r="V90" s="45" t="s">
        <v>307</v>
      </c>
      <c r="W90" s="124"/>
      <c r="X90" s="124"/>
      <c r="Y90" s="124"/>
      <c r="Z90" s="124"/>
      <c r="AA90" s="46" t="s">
        <v>307</v>
      </c>
      <c r="AB90" s="153"/>
      <c r="AC90" s="153"/>
      <c r="AD90" s="153"/>
      <c r="AE90" s="153"/>
    </row>
    <row r="91" spans="2:31" ht="24" x14ac:dyDescent="0.25">
      <c r="B91" s="59" t="s">
        <v>67</v>
      </c>
      <c r="C91" s="38" t="s">
        <v>307</v>
      </c>
      <c r="D91" s="38" t="s">
        <v>307</v>
      </c>
      <c r="E91" s="38" t="s">
        <v>307</v>
      </c>
      <c r="F91" s="38" t="s">
        <v>307</v>
      </c>
      <c r="G91" s="39" t="s">
        <v>307</v>
      </c>
      <c r="H91" s="39" t="s">
        <v>307</v>
      </c>
      <c r="I91" s="39" t="s">
        <v>307</v>
      </c>
      <c r="J91" s="39" t="s">
        <v>307</v>
      </c>
      <c r="K91" s="39" t="s">
        <v>307</v>
      </c>
      <c r="L91" s="40" t="s">
        <v>307</v>
      </c>
      <c r="M91" s="40" t="s">
        <v>307</v>
      </c>
      <c r="N91" s="40" t="s">
        <v>307</v>
      </c>
      <c r="O91" s="40" t="s">
        <v>307</v>
      </c>
      <c r="P91" s="40" t="s">
        <v>307</v>
      </c>
      <c r="Q91" s="39" t="s">
        <v>307</v>
      </c>
      <c r="R91" s="39">
        <v>2</v>
      </c>
      <c r="S91" s="39">
        <v>3</v>
      </c>
      <c r="T91" s="39">
        <v>2</v>
      </c>
      <c r="U91" s="41">
        <v>6</v>
      </c>
      <c r="V91" s="40" t="s">
        <v>307</v>
      </c>
      <c r="W91" s="40" t="s">
        <v>307</v>
      </c>
      <c r="X91" s="40" t="s">
        <v>307</v>
      </c>
      <c r="Y91" s="40" t="s">
        <v>307</v>
      </c>
      <c r="Z91" s="40" t="s">
        <v>307</v>
      </c>
      <c r="AA91" s="42" t="s">
        <v>307</v>
      </c>
      <c r="AB91" s="42" t="s">
        <v>307</v>
      </c>
      <c r="AC91" s="42" t="s">
        <v>307</v>
      </c>
      <c r="AD91" s="42" t="s">
        <v>307</v>
      </c>
      <c r="AE91" s="42" t="s">
        <v>307</v>
      </c>
    </row>
    <row r="92" spans="2:31" ht="15.75" thickBot="1" x14ac:dyDescent="0.3">
      <c r="B92" s="58" t="s">
        <v>28</v>
      </c>
      <c r="C92" s="43" t="s">
        <v>307</v>
      </c>
      <c r="D92" s="250" t="s">
        <v>307</v>
      </c>
      <c r="E92" s="250" t="s">
        <v>307</v>
      </c>
      <c r="F92" s="250" t="s">
        <v>307</v>
      </c>
      <c r="G92" s="44" t="s">
        <v>307</v>
      </c>
      <c r="H92" s="44" t="s">
        <v>307</v>
      </c>
      <c r="I92" s="44" t="s">
        <v>307</v>
      </c>
      <c r="J92" s="44" t="s">
        <v>307</v>
      </c>
      <c r="K92" s="44" t="s">
        <v>307</v>
      </c>
      <c r="L92" s="45" t="s">
        <v>307</v>
      </c>
      <c r="M92" s="124"/>
      <c r="N92" s="124"/>
      <c r="O92" s="124"/>
      <c r="P92" s="124"/>
      <c r="Q92" s="44" t="s">
        <v>307</v>
      </c>
      <c r="R92" s="138">
        <f>(R91/R101)</f>
        <v>3.0303030303030304E-2</v>
      </c>
      <c r="S92" s="138">
        <f>(S91/S101)</f>
        <v>4.4776119402985072E-2</v>
      </c>
      <c r="T92" s="138">
        <f>(T91/T101)</f>
        <v>2.9850746268656716E-2</v>
      </c>
      <c r="U92" s="136">
        <f>(U91/U101)</f>
        <v>8.5714285714285715E-2</v>
      </c>
      <c r="V92" s="45" t="s">
        <v>307</v>
      </c>
      <c r="W92" s="124"/>
      <c r="X92" s="124"/>
      <c r="Y92" s="124"/>
      <c r="Z92" s="124"/>
      <c r="AA92" s="46" t="s">
        <v>307</v>
      </c>
      <c r="AB92" s="153"/>
      <c r="AC92" s="153"/>
      <c r="AD92" s="153"/>
      <c r="AE92" s="153"/>
    </row>
    <row r="93" spans="2:31" ht="24" x14ac:dyDescent="0.25">
      <c r="B93" s="59" t="s">
        <v>144</v>
      </c>
      <c r="C93" s="38" t="s">
        <v>307</v>
      </c>
      <c r="D93" s="38" t="s">
        <v>307</v>
      </c>
      <c r="E93" s="38" t="s">
        <v>307</v>
      </c>
      <c r="F93" s="38" t="s">
        <v>307</v>
      </c>
      <c r="G93" s="39" t="s">
        <v>307</v>
      </c>
      <c r="H93" s="39" t="s">
        <v>307</v>
      </c>
      <c r="I93" s="39" t="s">
        <v>307</v>
      </c>
      <c r="J93" s="39" t="s">
        <v>307</v>
      </c>
      <c r="K93" s="39" t="s">
        <v>307</v>
      </c>
      <c r="L93" s="40" t="s">
        <v>307</v>
      </c>
      <c r="M93" s="40" t="s">
        <v>307</v>
      </c>
      <c r="N93" s="40" t="s">
        <v>307</v>
      </c>
      <c r="O93" s="40" t="s">
        <v>307</v>
      </c>
      <c r="P93" s="40" t="s">
        <v>307</v>
      </c>
      <c r="Q93" s="39" t="s">
        <v>307</v>
      </c>
      <c r="R93" s="39">
        <v>0</v>
      </c>
      <c r="S93" s="39">
        <v>1</v>
      </c>
      <c r="T93" s="39">
        <v>0</v>
      </c>
      <c r="U93" s="41">
        <v>2</v>
      </c>
      <c r="V93" s="40" t="s">
        <v>307</v>
      </c>
      <c r="W93" s="40" t="s">
        <v>307</v>
      </c>
      <c r="X93" s="40" t="s">
        <v>307</v>
      </c>
      <c r="Y93" s="40" t="s">
        <v>307</v>
      </c>
      <c r="Z93" s="40" t="s">
        <v>307</v>
      </c>
      <c r="AA93" s="42" t="s">
        <v>307</v>
      </c>
      <c r="AB93" s="42" t="s">
        <v>307</v>
      </c>
      <c r="AC93" s="42" t="s">
        <v>307</v>
      </c>
      <c r="AD93" s="42" t="s">
        <v>307</v>
      </c>
      <c r="AE93" s="42" t="s">
        <v>307</v>
      </c>
    </row>
    <row r="94" spans="2:31" ht="15.75" thickBot="1" x14ac:dyDescent="0.3">
      <c r="B94" s="58" t="s">
        <v>28</v>
      </c>
      <c r="C94" s="43" t="s">
        <v>307</v>
      </c>
      <c r="D94" s="250" t="s">
        <v>307</v>
      </c>
      <c r="E94" s="250" t="s">
        <v>307</v>
      </c>
      <c r="F94" s="250" t="s">
        <v>307</v>
      </c>
      <c r="G94" s="44" t="s">
        <v>307</v>
      </c>
      <c r="H94" s="44" t="s">
        <v>307</v>
      </c>
      <c r="I94" s="44" t="s">
        <v>307</v>
      </c>
      <c r="J94" s="44" t="s">
        <v>307</v>
      </c>
      <c r="K94" s="44" t="s">
        <v>307</v>
      </c>
      <c r="L94" s="45" t="s">
        <v>307</v>
      </c>
      <c r="M94" s="124"/>
      <c r="N94" s="124"/>
      <c r="O94" s="124"/>
      <c r="P94" s="124"/>
      <c r="Q94" s="44" t="s">
        <v>307</v>
      </c>
      <c r="R94" s="138">
        <f>(R93/R101)</f>
        <v>0</v>
      </c>
      <c r="S94" s="138">
        <f>(S93/S101)</f>
        <v>1.4925373134328358E-2</v>
      </c>
      <c r="T94" s="138">
        <f>(T93/T101)</f>
        <v>0</v>
      </c>
      <c r="U94" s="136">
        <f>(U93/U101)</f>
        <v>2.8571428571428571E-2</v>
      </c>
      <c r="V94" s="45" t="s">
        <v>307</v>
      </c>
      <c r="W94" s="124"/>
      <c r="X94" s="124"/>
      <c r="Y94" s="124"/>
      <c r="Z94" s="124"/>
      <c r="AA94" s="46" t="s">
        <v>307</v>
      </c>
      <c r="AB94" s="153"/>
      <c r="AC94" s="153"/>
      <c r="AD94" s="153"/>
      <c r="AE94" s="153"/>
    </row>
    <row r="95" spans="2:31" ht="24" x14ac:dyDescent="0.25">
      <c r="B95" s="59" t="s">
        <v>145</v>
      </c>
      <c r="C95" s="38" t="s">
        <v>307</v>
      </c>
      <c r="D95" s="38" t="s">
        <v>307</v>
      </c>
      <c r="E95" s="38" t="s">
        <v>307</v>
      </c>
      <c r="F95" s="38" t="s">
        <v>307</v>
      </c>
      <c r="G95" s="39" t="s">
        <v>307</v>
      </c>
      <c r="H95" s="39" t="s">
        <v>307</v>
      </c>
      <c r="I95" s="39" t="s">
        <v>307</v>
      </c>
      <c r="J95" s="39" t="s">
        <v>307</v>
      </c>
      <c r="K95" s="39" t="s">
        <v>307</v>
      </c>
      <c r="L95" s="40" t="s">
        <v>307</v>
      </c>
      <c r="M95" s="40" t="s">
        <v>307</v>
      </c>
      <c r="N95" s="40" t="s">
        <v>307</v>
      </c>
      <c r="O95" s="40" t="s">
        <v>307</v>
      </c>
      <c r="P95" s="40" t="s">
        <v>307</v>
      </c>
      <c r="Q95" s="39" t="s">
        <v>307</v>
      </c>
      <c r="R95" s="39">
        <v>4</v>
      </c>
      <c r="S95" s="39">
        <v>6</v>
      </c>
      <c r="T95" s="39">
        <v>3</v>
      </c>
      <c r="U95" s="41">
        <v>4</v>
      </c>
      <c r="V95" s="40" t="s">
        <v>307</v>
      </c>
      <c r="W95" s="40" t="s">
        <v>307</v>
      </c>
      <c r="X95" s="40" t="s">
        <v>307</v>
      </c>
      <c r="Y95" s="40" t="s">
        <v>307</v>
      </c>
      <c r="Z95" s="40" t="s">
        <v>307</v>
      </c>
      <c r="AA95" s="42" t="s">
        <v>307</v>
      </c>
      <c r="AB95" s="42" t="s">
        <v>307</v>
      </c>
      <c r="AC95" s="42" t="s">
        <v>307</v>
      </c>
      <c r="AD95" s="42" t="s">
        <v>307</v>
      </c>
      <c r="AE95" s="42" t="s">
        <v>307</v>
      </c>
    </row>
    <row r="96" spans="2:31" ht="15.75" thickBot="1" x14ac:dyDescent="0.3">
      <c r="B96" s="58" t="s">
        <v>28</v>
      </c>
      <c r="C96" s="43" t="s">
        <v>307</v>
      </c>
      <c r="D96" s="250" t="s">
        <v>307</v>
      </c>
      <c r="E96" s="250" t="s">
        <v>307</v>
      </c>
      <c r="F96" s="250" t="s">
        <v>307</v>
      </c>
      <c r="G96" s="44" t="s">
        <v>307</v>
      </c>
      <c r="H96" s="44" t="s">
        <v>307</v>
      </c>
      <c r="I96" s="44" t="s">
        <v>307</v>
      </c>
      <c r="J96" s="44" t="s">
        <v>307</v>
      </c>
      <c r="K96" s="44" t="s">
        <v>307</v>
      </c>
      <c r="L96" s="45" t="s">
        <v>307</v>
      </c>
      <c r="M96" s="124"/>
      <c r="N96" s="124"/>
      <c r="O96" s="124"/>
      <c r="P96" s="124"/>
      <c r="Q96" s="44" t="s">
        <v>307</v>
      </c>
      <c r="R96" s="138">
        <f>(R95/R101)</f>
        <v>6.0606060606060608E-2</v>
      </c>
      <c r="S96" s="138">
        <f>(S95/S101)</f>
        <v>8.9552238805970144E-2</v>
      </c>
      <c r="T96" s="138">
        <f>(T95/T101)</f>
        <v>4.4776119402985072E-2</v>
      </c>
      <c r="U96" s="136">
        <f>(U95/U101)</f>
        <v>5.7142857142857141E-2</v>
      </c>
      <c r="V96" s="45" t="s">
        <v>307</v>
      </c>
      <c r="W96" s="124"/>
      <c r="X96" s="124"/>
      <c r="Y96" s="124"/>
      <c r="Z96" s="124"/>
      <c r="AA96" s="46" t="s">
        <v>307</v>
      </c>
      <c r="AB96" s="153"/>
      <c r="AC96" s="153"/>
      <c r="AD96" s="153"/>
      <c r="AE96" s="153"/>
    </row>
    <row r="97" spans="2:31" x14ac:dyDescent="0.25">
      <c r="B97" s="59" t="s">
        <v>146</v>
      </c>
      <c r="C97" s="38" t="s">
        <v>307</v>
      </c>
      <c r="D97" s="38" t="s">
        <v>307</v>
      </c>
      <c r="E97" s="38" t="s">
        <v>307</v>
      </c>
      <c r="F97" s="38" t="s">
        <v>307</v>
      </c>
      <c r="G97" s="39" t="s">
        <v>307</v>
      </c>
      <c r="H97" s="39" t="s">
        <v>307</v>
      </c>
      <c r="I97" s="39" t="s">
        <v>307</v>
      </c>
      <c r="J97" s="39" t="s">
        <v>307</v>
      </c>
      <c r="K97" s="39" t="s">
        <v>307</v>
      </c>
      <c r="L97" s="40" t="s">
        <v>307</v>
      </c>
      <c r="M97" s="40" t="s">
        <v>307</v>
      </c>
      <c r="N97" s="40" t="s">
        <v>307</v>
      </c>
      <c r="O97" s="40" t="s">
        <v>307</v>
      </c>
      <c r="P97" s="40" t="s">
        <v>307</v>
      </c>
      <c r="Q97" s="39" t="s">
        <v>307</v>
      </c>
      <c r="R97" s="39">
        <v>7</v>
      </c>
      <c r="S97" s="39">
        <v>6</v>
      </c>
      <c r="T97" s="39">
        <v>0</v>
      </c>
      <c r="U97" s="41">
        <v>1</v>
      </c>
      <c r="V97" s="40" t="s">
        <v>307</v>
      </c>
      <c r="W97" s="40" t="s">
        <v>307</v>
      </c>
      <c r="X97" s="40" t="s">
        <v>307</v>
      </c>
      <c r="Y97" s="40" t="s">
        <v>307</v>
      </c>
      <c r="Z97" s="40" t="s">
        <v>307</v>
      </c>
      <c r="AA97" s="42" t="s">
        <v>307</v>
      </c>
      <c r="AB97" s="42" t="s">
        <v>307</v>
      </c>
      <c r="AC97" s="42" t="s">
        <v>307</v>
      </c>
      <c r="AD97" s="42" t="s">
        <v>307</v>
      </c>
      <c r="AE97" s="42" t="s">
        <v>307</v>
      </c>
    </row>
    <row r="98" spans="2:31" ht="15.75" thickBot="1" x14ac:dyDescent="0.3">
      <c r="B98" s="58" t="s">
        <v>28</v>
      </c>
      <c r="C98" s="43" t="s">
        <v>307</v>
      </c>
      <c r="D98" s="250" t="s">
        <v>307</v>
      </c>
      <c r="E98" s="250" t="s">
        <v>307</v>
      </c>
      <c r="F98" s="250" t="s">
        <v>307</v>
      </c>
      <c r="G98" s="44" t="s">
        <v>307</v>
      </c>
      <c r="H98" s="44" t="s">
        <v>307</v>
      </c>
      <c r="I98" s="44" t="s">
        <v>307</v>
      </c>
      <c r="J98" s="44" t="s">
        <v>307</v>
      </c>
      <c r="K98" s="44" t="s">
        <v>307</v>
      </c>
      <c r="L98" s="45" t="s">
        <v>307</v>
      </c>
      <c r="M98" s="124"/>
      <c r="N98" s="124"/>
      <c r="O98" s="124"/>
      <c r="P98" s="124"/>
      <c r="Q98" s="44" t="s">
        <v>307</v>
      </c>
      <c r="R98" s="138">
        <f>(R97/R101)</f>
        <v>0.10606060606060606</v>
      </c>
      <c r="S98" s="138">
        <f>(S97/S101)</f>
        <v>8.9552238805970144E-2</v>
      </c>
      <c r="T98" s="138">
        <f>(T97/T101)</f>
        <v>0</v>
      </c>
      <c r="U98" s="136">
        <f>(U97/U101)</f>
        <v>1.4285714285714285E-2</v>
      </c>
      <c r="V98" s="45" t="s">
        <v>307</v>
      </c>
      <c r="W98" s="124"/>
      <c r="X98" s="124"/>
      <c r="Y98" s="124"/>
      <c r="Z98" s="124"/>
      <c r="AA98" s="46" t="s">
        <v>307</v>
      </c>
      <c r="AB98" s="153"/>
      <c r="AC98" s="153"/>
      <c r="AD98" s="153"/>
      <c r="AE98" s="153"/>
    </row>
    <row r="99" spans="2:31" x14ac:dyDescent="0.25">
      <c r="B99" s="59" t="s">
        <v>78</v>
      </c>
      <c r="C99" s="38" t="s">
        <v>307</v>
      </c>
      <c r="D99" s="38" t="s">
        <v>307</v>
      </c>
      <c r="E99" s="38" t="s">
        <v>307</v>
      </c>
      <c r="F99" s="38" t="s">
        <v>307</v>
      </c>
      <c r="G99" s="39" t="s">
        <v>307</v>
      </c>
      <c r="H99" s="39" t="s">
        <v>307</v>
      </c>
      <c r="I99" s="39" t="s">
        <v>307</v>
      </c>
      <c r="J99" s="39" t="s">
        <v>307</v>
      </c>
      <c r="K99" s="39" t="s">
        <v>307</v>
      </c>
      <c r="L99" s="40" t="s">
        <v>307</v>
      </c>
      <c r="M99" s="40" t="s">
        <v>307</v>
      </c>
      <c r="N99" s="40" t="s">
        <v>307</v>
      </c>
      <c r="O99" s="40" t="s">
        <v>307</v>
      </c>
      <c r="P99" s="40" t="s">
        <v>307</v>
      </c>
      <c r="Q99" s="39" t="s">
        <v>307</v>
      </c>
      <c r="R99" s="39">
        <v>4</v>
      </c>
      <c r="S99" s="39">
        <v>10</v>
      </c>
      <c r="T99" s="39">
        <v>4</v>
      </c>
      <c r="U99" s="41">
        <v>7</v>
      </c>
      <c r="V99" s="40" t="s">
        <v>307</v>
      </c>
      <c r="W99" s="40" t="s">
        <v>307</v>
      </c>
      <c r="X99" s="40" t="s">
        <v>307</v>
      </c>
      <c r="Y99" s="40" t="s">
        <v>307</v>
      </c>
      <c r="Z99" s="40" t="s">
        <v>307</v>
      </c>
      <c r="AA99" s="42" t="s">
        <v>307</v>
      </c>
      <c r="AB99" s="42" t="s">
        <v>307</v>
      </c>
      <c r="AC99" s="42" t="s">
        <v>307</v>
      </c>
      <c r="AD99" s="42" t="s">
        <v>307</v>
      </c>
      <c r="AE99" s="42" t="s">
        <v>307</v>
      </c>
    </row>
    <row r="100" spans="2:31" ht="15.75" thickBot="1" x14ac:dyDescent="0.3">
      <c r="B100" s="58" t="s">
        <v>28</v>
      </c>
      <c r="C100" s="43" t="s">
        <v>307</v>
      </c>
      <c r="D100" s="250" t="s">
        <v>307</v>
      </c>
      <c r="E100" s="250" t="s">
        <v>307</v>
      </c>
      <c r="F100" s="250" t="s">
        <v>307</v>
      </c>
      <c r="G100" s="44" t="s">
        <v>307</v>
      </c>
      <c r="H100" s="44" t="s">
        <v>307</v>
      </c>
      <c r="I100" s="44" t="s">
        <v>307</v>
      </c>
      <c r="J100" s="44" t="s">
        <v>307</v>
      </c>
      <c r="K100" s="44" t="s">
        <v>307</v>
      </c>
      <c r="L100" s="45" t="s">
        <v>307</v>
      </c>
      <c r="M100" s="124"/>
      <c r="N100" s="124"/>
      <c r="O100" s="124"/>
      <c r="P100" s="124"/>
      <c r="Q100" s="44" t="s">
        <v>307</v>
      </c>
      <c r="R100" s="138">
        <f>(R99/R101)</f>
        <v>6.0606060606060608E-2</v>
      </c>
      <c r="S100" s="138">
        <f>(S99/S101)</f>
        <v>0.14925373134328357</v>
      </c>
      <c r="T100" s="138">
        <f>(T99/T101)</f>
        <v>5.9701492537313432E-2</v>
      </c>
      <c r="U100" s="136">
        <f>(U99/U101)</f>
        <v>0.1</v>
      </c>
      <c r="V100" s="45" t="s">
        <v>307</v>
      </c>
      <c r="W100" s="124"/>
      <c r="X100" s="124"/>
      <c r="Y100" s="124"/>
      <c r="Z100" s="124"/>
      <c r="AA100" s="46" t="s">
        <v>307</v>
      </c>
      <c r="AB100" s="153"/>
      <c r="AC100" s="153"/>
      <c r="AD100" s="153"/>
      <c r="AE100" s="153"/>
    </row>
    <row r="101" spans="2:31" x14ac:dyDescent="0.25">
      <c r="B101" s="36" t="s">
        <v>19</v>
      </c>
      <c r="C101" s="30" t="s">
        <v>307</v>
      </c>
      <c r="D101" s="30">
        <v>49</v>
      </c>
      <c r="E101" s="30">
        <v>56</v>
      </c>
      <c r="F101" s="30">
        <v>69</v>
      </c>
      <c r="G101" s="31">
        <v>59</v>
      </c>
      <c r="H101" s="31">
        <v>77</v>
      </c>
      <c r="I101" s="31">
        <v>49</v>
      </c>
      <c r="J101" s="31">
        <v>49</v>
      </c>
      <c r="K101" s="31">
        <v>53</v>
      </c>
      <c r="L101" s="32">
        <f>SUM(G101:K101)</f>
        <v>287</v>
      </c>
      <c r="M101" s="132">
        <f>AVERAGE(G101:K101)</f>
        <v>57.4</v>
      </c>
      <c r="N101" s="32">
        <f t="shared" ref="N101" si="93">MAX(G101:K101)-MIN(G101:K101)</f>
        <v>28</v>
      </c>
      <c r="O101" s="132">
        <f>_xlfn.STDEV.P(G101:K101)</f>
        <v>10.461357464497617</v>
      </c>
      <c r="P101" s="132">
        <f>(U101-M101)</f>
        <v>12.600000000000001</v>
      </c>
      <c r="Q101" s="31">
        <v>71</v>
      </c>
      <c r="R101" s="31">
        <v>66</v>
      </c>
      <c r="S101" s="31">
        <v>67</v>
      </c>
      <c r="T101" s="31">
        <v>67</v>
      </c>
      <c r="U101" s="33">
        <v>70</v>
      </c>
      <c r="V101" s="32">
        <f>SUM(Q101:U101)</f>
        <v>341</v>
      </c>
      <c r="W101" s="132">
        <f>AVERAGE(Q101:U101)</f>
        <v>68.2</v>
      </c>
      <c r="X101" s="32">
        <f t="shared" ref="X101" si="94">MAX(Q101:U101)-MIN(Q101:U101)</f>
        <v>5</v>
      </c>
      <c r="Y101" s="132">
        <f>_xlfn.STDEV.P(Q101:U101)</f>
        <v>1.9390719429665315</v>
      </c>
      <c r="Z101" s="132">
        <f>(U101-W101)</f>
        <v>1.7999999999999972</v>
      </c>
      <c r="AA101" s="34">
        <f>SUM(Q101:U101,G101:K101)</f>
        <v>628</v>
      </c>
      <c r="AB101" s="131">
        <f>AVERAGE(Q101:U101,G101:K101)</f>
        <v>62.8</v>
      </c>
      <c r="AC101" s="34">
        <f t="shared" ref="AC101" si="95">MAX(G101:K101,Q101:U101)-MIN(G101:K101,Q101:U101)</f>
        <v>28</v>
      </c>
      <c r="AD101" s="131">
        <f>_xlfn.STDEV.P(Q101:U101,G101:K101)</f>
        <v>9.2606695222321811</v>
      </c>
      <c r="AE101" s="131">
        <f>(U101-AB101)</f>
        <v>7.2000000000000028</v>
      </c>
    </row>
    <row r="103" spans="2:31" x14ac:dyDescent="0.25">
      <c r="B103" s="271"/>
      <c r="C103" s="283" t="s">
        <v>411</v>
      </c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</row>
    <row r="104" spans="2:31" ht="24.75" thickBot="1" x14ac:dyDescent="0.3">
      <c r="B104" s="18"/>
      <c r="C104" s="19">
        <v>2009</v>
      </c>
      <c r="D104" s="19">
        <v>2010</v>
      </c>
      <c r="E104" s="19">
        <v>2011</v>
      </c>
      <c r="F104" s="19">
        <v>2012</v>
      </c>
      <c r="G104" s="20">
        <v>2013</v>
      </c>
      <c r="H104" s="20">
        <v>2014</v>
      </c>
      <c r="I104" s="20">
        <v>2015</v>
      </c>
      <c r="J104" s="20">
        <v>2016</v>
      </c>
      <c r="K104" s="20">
        <v>2017</v>
      </c>
      <c r="L104" s="21" t="s">
        <v>0</v>
      </c>
      <c r="M104" s="21" t="s">
        <v>1</v>
      </c>
      <c r="N104" s="21" t="s">
        <v>2</v>
      </c>
      <c r="O104" s="21" t="s">
        <v>3</v>
      </c>
      <c r="P104" s="21" t="s">
        <v>4</v>
      </c>
      <c r="Q104" s="20">
        <v>2018</v>
      </c>
      <c r="R104" s="20">
        <v>2019</v>
      </c>
      <c r="S104" s="20">
        <v>2020</v>
      </c>
      <c r="T104" s="20">
        <v>2021</v>
      </c>
      <c r="U104" s="22">
        <v>2022</v>
      </c>
      <c r="V104" s="21" t="s">
        <v>0</v>
      </c>
      <c r="W104" s="21" t="s">
        <v>1</v>
      </c>
      <c r="X104" s="21" t="s">
        <v>2</v>
      </c>
      <c r="Y104" s="21" t="s">
        <v>3</v>
      </c>
      <c r="Z104" s="21" t="s">
        <v>4</v>
      </c>
      <c r="AA104" s="23" t="s">
        <v>5</v>
      </c>
      <c r="AB104" s="23" t="s">
        <v>6</v>
      </c>
      <c r="AC104" s="23" t="s">
        <v>7</v>
      </c>
      <c r="AD104" s="23" t="s">
        <v>8</v>
      </c>
      <c r="AE104" s="23" t="s">
        <v>4</v>
      </c>
    </row>
    <row r="105" spans="2:31" x14ac:dyDescent="0.25">
      <c r="B105" s="12" t="s">
        <v>147</v>
      </c>
      <c r="C105" s="13">
        <v>0</v>
      </c>
      <c r="D105" s="13">
        <v>39</v>
      </c>
      <c r="E105" s="13">
        <v>46</v>
      </c>
      <c r="F105" s="13">
        <v>42</v>
      </c>
      <c r="G105" s="14">
        <v>49</v>
      </c>
      <c r="H105" s="14">
        <v>62</v>
      </c>
      <c r="I105" s="14">
        <v>41</v>
      </c>
      <c r="J105" s="14">
        <v>45</v>
      </c>
      <c r="K105" s="14">
        <v>50</v>
      </c>
      <c r="L105" s="15">
        <f>SUM(G105:K105)</f>
        <v>247</v>
      </c>
      <c r="M105" s="15">
        <f>AVERAGE(G105:K105)</f>
        <v>49.4</v>
      </c>
      <c r="N105" s="15">
        <f>MAX(G105:K105)-MIN(G105:K105)</f>
        <v>21</v>
      </c>
      <c r="O105" s="69">
        <f>_xlfn.STDEV.P(G105:K105)</f>
        <v>7.0597450378891162</v>
      </c>
      <c r="P105" s="69">
        <f>(U105-M105)</f>
        <v>18.600000000000001</v>
      </c>
      <c r="Q105" s="14">
        <v>61</v>
      </c>
      <c r="R105" s="14">
        <v>62</v>
      </c>
      <c r="S105" s="14">
        <v>65</v>
      </c>
      <c r="T105" s="14">
        <v>64</v>
      </c>
      <c r="U105" s="16">
        <v>68</v>
      </c>
      <c r="V105" s="15">
        <f>SUM(Q105:U105)</f>
        <v>320</v>
      </c>
      <c r="W105" s="15">
        <f>AVERAGE(Q105:U105)</f>
        <v>64</v>
      </c>
      <c r="X105" s="15">
        <f>MAX(Q105:U105)-MIN(Q105:U105)</f>
        <v>7</v>
      </c>
      <c r="Y105" s="69">
        <f>_xlfn.STDEV.P(Q105:U105)</f>
        <v>2.4494897427831779</v>
      </c>
      <c r="Z105" s="69">
        <f>(U105-W105)</f>
        <v>4</v>
      </c>
      <c r="AA105" s="17">
        <f>SUM(Q105:U105,G105:K105)</f>
        <v>567</v>
      </c>
      <c r="AB105" s="17">
        <f>AVERAGE(Q105:U105,G105:K105)</f>
        <v>56.7</v>
      </c>
      <c r="AC105" s="17">
        <f>MAX(Q105:U105,G105:K105)-MIN(Q105:U105,G105:K105)</f>
        <v>27</v>
      </c>
      <c r="AD105" s="73">
        <f>_xlfn.STDEV.P(Q105:U105,G105:K105)</f>
        <v>9.0116591147246581</v>
      </c>
      <c r="AE105" s="73">
        <f>(U105-AB105)</f>
        <v>11.299999999999997</v>
      </c>
    </row>
    <row r="106" spans="2:31" ht="15.75" thickBot="1" x14ac:dyDescent="0.3">
      <c r="B106" s="57" t="s">
        <v>28</v>
      </c>
      <c r="C106" s="35">
        <v>0</v>
      </c>
      <c r="D106" s="191">
        <f>(D105/D109)</f>
        <v>0.79591836734693877</v>
      </c>
      <c r="E106" s="191">
        <f t="shared" ref="E106:K106" si="96">(E105/E109)</f>
        <v>0.85185185185185186</v>
      </c>
      <c r="F106" s="191">
        <f t="shared" si="96"/>
        <v>0.60869565217391308</v>
      </c>
      <c r="G106" s="76">
        <f t="shared" si="96"/>
        <v>0.89090909090909087</v>
      </c>
      <c r="H106" s="76">
        <f t="shared" si="96"/>
        <v>0.89855072463768115</v>
      </c>
      <c r="I106" s="76">
        <f t="shared" si="96"/>
        <v>0.87234042553191493</v>
      </c>
      <c r="J106" s="76">
        <f t="shared" si="96"/>
        <v>0.9375</v>
      </c>
      <c r="K106" s="76">
        <f t="shared" si="96"/>
        <v>0.94339622641509435</v>
      </c>
      <c r="L106" s="97">
        <f t="shared" ref="L106:AA106" si="97">(L105/L109)</f>
        <v>0.90808823529411764</v>
      </c>
      <c r="M106" s="223"/>
      <c r="N106" s="223"/>
      <c r="O106" s="223"/>
      <c r="P106" s="223"/>
      <c r="Q106" s="76">
        <f t="shared" ref="Q106:T106" si="98">(Q105/Q109)</f>
        <v>0.88405797101449279</v>
      </c>
      <c r="R106" s="76">
        <f t="shared" si="98"/>
        <v>0.93939393939393945</v>
      </c>
      <c r="S106" s="76">
        <f t="shared" si="98"/>
        <v>1</v>
      </c>
      <c r="T106" s="76">
        <f t="shared" si="98"/>
        <v>0.95522388059701491</v>
      </c>
      <c r="U106" s="96">
        <f t="shared" si="97"/>
        <v>0.98550724637681164</v>
      </c>
      <c r="V106" s="97">
        <f t="shared" si="97"/>
        <v>0.95238095238095233</v>
      </c>
      <c r="W106" s="223"/>
      <c r="X106" s="223"/>
      <c r="Y106" s="223"/>
      <c r="Z106" s="223"/>
      <c r="AA106" s="104">
        <f t="shared" si="97"/>
        <v>0.93256578947368418</v>
      </c>
      <c r="AB106" s="115"/>
      <c r="AC106" s="115"/>
      <c r="AD106" s="126"/>
      <c r="AE106" s="126"/>
    </row>
    <row r="107" spans="2:31" x14ac:dyDescent="0.25">
      <c r="B107" s="29" t="s">
        <v>148</v>
      </c>
      <c r="C107" s="13">
        <v>0</v>
      </c>
      <c r="D107" s="13">
        <v>10</v>
      </c>
      <c r="E107" s="13">
        <v>8</v>
      </c>
      <c r="F107" s="13">
        <v>27</v>
      </c>
      <c r="G107" s="14">
        <v>6</v>
      </c>
      <c r="H107" s="14">
        <v>7</v>
      </c>
      <c r="I107" s="14">
        <v>6</v>
      </c>
      <c r="J107" s="14">
        <v>3</v>
      </c>
      <c r="K107" s="14">
        <v>3</v>
      </c>
      <c r="L107" s="15">
        <f>SUM(G107:K107)</f>
        <v>25</v>
      </c>
      <c r="M107" s="15">
        <f>AVERAGE(G107:K107)</f>
        <v>5</v>
      </c>
      <c r="N107" s="15">
        <f>MAX(G107:K107)-MIN(G107:K107)</f>
        <v>4</v>
      </c>
      <c r="O107" s="69">
        <f>_xlfn.STDEV.P(G107:K107)</f>
        <v>1.6733200530681511</v>
      </c>
      <c r="P107" s="69">
        <f>(U107-M107)</f>
        <v>-4</v>
      </c>
      <c r="Q107" s="14">
        <v>8</v>
      </c>
      <c r="R107" s="14">
        <v>4</v>
      </c>
      <c r="S107" s="14">
        <v>0</v>
      </c>
      <c r="T107" s="14">
        <v>3</v>
      </c>
      <c r="U107" s="16">
        <v>1</v>
      </c>
      <c r="V107" s="15">
        <f>SUM(Q107:U107)</f>
        <v>16</v>
      </c>
      <c r="W107" s="15">
        <f>AVERAGE(Q107:U107)</f>
        <v>3.2</v>
      </c>
      <c r="X107" s="15">
        <f>MAX(Q107:U107)-MIN(Q107:U107)</f>
        <v>8</v>
      </c>
      <c r="Y107" s="69">
        <f>_xlfn.STDEV.P(Q107:U107)</f>
        <v>2.7856776554368237</v>
      </c>
      <c r="Z107" s="69">
        <f t="shared" ref="Z107" si="99">(U107-W107)</f>
        <v>-2.2000000000000002</v>
      </c>
      <c r="AA107" s="17">
        <f>SUM(Q107:U107,G107:K107)</f>
        <v>41</v>
      </c>
      <c r="AB107" s="17">
        <f>AVERAGE(Q107:U107,G107:K107)</f>
        <v>4.0999999999999996</v>
      </c>
      <c r="AC107" s="17">
        <f>MAX(Q107:U107,G107:K107)-MIN(Q107:U107,G107:K107)</f>
        <v>8</v>
      </c>
      <c r="AD107" s="73">
        <f>_xlfn.STDEV.P(Q107:U107,G107:K107)</f>
        <v>2.467792535850613</v>
      </c>
      <c r="AE107" s="73">
        <f t="shared" ref="AE107" si="100">(U107-AB107)</f>
        <v>-3.0999999999999996</v>
      </c>
    </row>
    <row r="108" spans="2:31" ht="15.75" thickBot="1" x14ac:dyDescent="0.3">
      <c r="B108" s="56" t="s">
        <v>28</v>
      </c>
      <c r="C108" s="35">
        <v>0</v>
      </c>
      <c r="D108" s="191">
        <f>(D107/D109)</f>
        <v>0.20408163265306123</v>
      </c>
      <c r="E108" s="191">
        <f t="shared" ref="E108:K108" si="101">(E107/E109)</f>
        <v>0.14814814814814814</v>
      </c>
      <c r="F108" s="191">
        <f t="shared" si="101"/>
        <v>0.39130434782608697</v>
      </c>
      <c r="G108" s="76">
        <f t="shared" si="101"/>
        <v>0.10909090909090909</v>
      </c>
      <c r="H108" s="76">
        <f t="shared" si="101"/>
        <v>0.10144927536231885</v>
      </c>
      <c r="I108" s="76">
        <f t="shared" si="101"/>
        <v>0.1276595744680851</v>
      </c>
      <c r="J108" s="76">
        <f t="shared" si="101"/>
        <v>6.25E-2</v>
      </c>
      <c r="K108" s="76">
        <f t="shared" si="101"/>
        <v>5.6603773584905662E-2</v>
      </c>
      <c r="L108" s="97">
        <f t="shared" ref="L108:AA108" si="102">(L107/L109)</f>
        <v>9.1911764705882359E-2</v>
      </c>
      <c r="M108" s="223"/>
      <c r="N108" s="223"/>
      <c r="O108" s="223"/>
      <c r="P108" s="223"/>
      <c r="Q108" s="76">
        <f t="shared" ref="Q108:T108" si="103">(Q107/Q109)</f>
        <v>0.11594202898550725</v>
      </c>
      <c r="R108" s="76">
        <f t="shared" si="103"/>
        <v>6.0606060606060608E-2</v>
      </c>
      <c r="S108" s="76">
        <f t="shared" si="103"/>
        <v>0</v>
      </c>
      <c r="T108" s="76">
        <f t="shared" si="103"/>
        <v>4.4776119402985072E-2</v>
      </c>
      <c r="U108" s="96">
        <f t="shared" si="102"/>
        <v>1.4492753623188406E-2</v>
      </c>
      <c r="V108" s="97">
        <f t="shared" si="102"/>
        <v>4.7619047619047616E-2</v>
      </c>
      <c r="W108" s="223"/>
      <c r="X108" s="223"/>
      <c r="Y108" s="223"/>
      <c r="Z108" s="223"/>
      <c r="AA108" s="104">
        <f t="shared" si="102"/>
        <v>6.7434210526315791E-2</v>
      </c>
      <c r="AB108" s="115"/>
      <c r="AC108" s="115"/>
      <c r="AD108" s="126"/>
      <c r="AE108" s="126"/>
    </row>
    <row r="109" spans="2:31" ht="24" x14ac:dyDescent="0.25">
      <c r="B109" s="36" t="s">
        <v>361</v>
      </c>
      <c r="C109" s="30">
        <v>0</v>
      </c>
      <c r="D109" s="30">
        <v>49</v>
      </c>
      <c r="E109" s="30">
        <v>54</v>
      </c>
      <c r="F109" s="30">
        <v>69</v>
      </c>
      <c r="G109" s="31">
        <v>55</v>
      </c>
      <c r="H109" s="31">
        <v>69</v>
      </c>
      <c r="I109" s="31">
        <v>47</v>
      </c>
      <c r="J109" s="31">
        <v>48</v>
      </c>
      <c r="K109" s="31">
        <v>53</v>
      </c>
      <c r="L109" s="32">
        <f>SUM(G109:K109)</f>
        <v>272</v>
      </c>
      <c r="M109" s="132">
        <f>AVERAGE(G109:K109)</f>
        <v>54.4</v>
      </c>
      <c r="N109" s="32">
        <f>MAX(G109:K109)-MIN(G109:K109)</f>
        <v>22</v>
      </c>
      <c r="O109" s="132">
        <f>_xlfn.STDEV.P(G109:K109)</f>
        <v>7.8892331693264079</v>
      </c>
      <c r="P109" s="132">
        <f>(U109-M109)</f>
        <v>14.600000000000001</v>
      </c>
      <c r="Q109" s="31">
        <v>69</v>
      </c>
      <c r="R109" s="31">
        <v>66</v>
      </c>
      <c r="S109" s="31">
        <v>65</v>
      </c>
      <c r="T109" s="31">
        <v>67</v>
      </c>
      <c r="U109" s="33">
        <v>69</v>
      </c>
      <c r="V109" s="32">
        <f>SUM(Q109:U109)</f>
        <v>336</v>
      </c>
      <c r="W109" s="32">
        <f>AVERAGE(Q109:U109)</f>
        <v>67.2</v>
      </c>
      <c r="X109" s="32">
        <f>MAX(Q109:U109)-MIN(Q109:U109)</f>
        <v>4</v>
      </c>
      <c r="Y109" s="132">
        <f>_xlfn.STDEV.P(Q109:U109)</f>
        <v>1.5999999999999999</v>
      </c>
      <c r="Z109" s="32">
        <f>(U109-W109)</f>
        <v>1.7999999999999972</v>
      </c>
      <c r="AA109" s="34">
        <f>SUM(Q109:U109,G109:K109)</f>
        <v>608</v>
      </c>
      <c r="AB109" s="34">
        <f>AVERAGE(Q109:U109,G109:K109)</f>
        <v>60.8</v>
      </c>
      <c r="AC109" s="34">
        <f>MAX(G109:K109,Q109:U109)-MIN(G109:K109,Q109:U109)</f>
        <v>22</v>
      </c>
      <c r="AD109" s="131">
        <f>_xlfn.STDEV.P(Q109:U109,G109:K109)</f>
        <v>8.5650452421455423</v>
      </c>
      <c r="AE109" s="34">
        <f>(U109-AB109)</f>
        <v>8.2000000000000028</v>
      </c>
    </row>
    <row r="111" spans="2:31" x14ac:dyDescent="0.25">
      <c r="B111" s="271"/>
      <c r="C111" s="283" t="s">
        <v>412</v>
      </c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</row>
    <row r="112" spans="2:31" ht="24.75" thickBot="1" x14ac:dyDescent="0.3">
      <c r="B112" s="18"/>
      <c r="C112" s="19">
        <v>2009</v>
      </c>
      <c r="D112" s="19">
        <v>2010</v>
      </c>
      <c r="E112" s="19">
        <v>2011</v>
      </c>
      <c r="F112" s="19">
        <v>2012</v>
      </c>
      <c r="G112" s="20">
        <v>2013</v>
      </c>
      <c r="H112" s="20">
        <v>2014</v>
      </c>
      <c r="I112" s="20">
        <v>2015</v>
      </c>
      <c r="J112" s="20">
        <v>2016</v>
      </c>
      <c r="K112" s="20">
        <v>2017</v>
      </c>
      <c r="L112" s="21" t="s">
        <v>0</v>
      </c>
      <c r="M112" s="21" t="s">
        <v>1</v>
      </c>
      <c r="N112" s="21" t="s">
        <v>2</v>
      </c>
      <c r="O112" s="21" t="s">
        <v>3</v>
      </c>
      <c r="P112" s="21" t="s">
        <v>4</v>
      </c>
      <c r="Q112" s="20">
        <v>2018</v>
      </c>
      <c r="R112" s="20">
        <v>2019</v>
      </c>
      <c r="S112" s="20">
        <v>2020</v>
      </c>
      <c r="T112" s="20">
        <v>2021</v>
      </c>
      <c r="U112" s="22">
        <v>2022</v>
      </c>
      <c r="V112" s="21" t="s">
        <v>0</v>
      </c>
      <c r="W112" s="21" t="s">
        <v>1</v>
      </c>
      <c r="X112" s="21" t="s">
        <v>2</v>
      </c>
      <c r="Y112" s="21" t="s">
        <v>3</v>
      </c>
      <c r="Z112" s="21" t="s">
        <v>4</v>
      </c>
      <c r="AA112" s="23" t="s">
        <v>5</v>
      </c>
      <c r="AB112" s="23" t="s">
        <v>6</v>
      </c>
      <c r="AC112" s="23" t="s">
        <v>7</v>
      </c>
      <c r="AD112" s="23" t="s">
        <v>8</v>
      </c>
      <c r="AE112" s="23" t="s">
        <v>4</v>
      </c>
    </row>
    <row r="113" spans="2:31" s="62" customFormat="1" ht="24" x14ac:dyDescent="0.25">
      <c r="B113" s="26" t="s">
        <v>149</v>
      </c>
      <c r="C113" s="13">
        <v>0</v>
      </c>
      <c r="D113" s="13">
        <v>8</v>
      </c>
      <c r="E113" s="13">
        <v>8</v>
      </c>
      <c r="F113" s="13">
        <v>14</v>
      </c>
      <c r="G113" s="14">
        <v>9</v>
      </c>
      <c r="H113" s="14">
        <v>21</v>
      </c>
      <c r="I113" s="14">
        <v>15</v>
      </c>
      <c r="J113" s="14">
        <v>9</v>
      </c>
      <c r="K113" s="14">
        <v>10</v>
      </c>
      <c r="L113" s="15">
        <f>SUM(G113:K113)</f>
        <v>64</v>
      </c>
      <c r="M113" s="69">
        <f>AVERAGE(G113:K113)</f>
        <v>12.8</v>
      </c>
      <c r="N113" s="15">
        <f>MAX(G113:K113)-MIN(G113:K113)</f>
        <v>12</v>
      </c>
      <c r="O113" s="69">
        <f>_xlfn.STDEV.P(G113:K113)</f>
        <v>4.6647615158762408</v>
      </c>
      <c r="P113" s="69">
        <f>(U113-M113)</f>
        <v>4.1999999999999993</v>
      </c>
      <c r="Q113" s="14">
        <v>19</v>
      </c>
      <c r="R113" s="14">
        <v>19</v>
      </c>
      <c r="S113" s="14">
        <v>17</v>
      </c>
      <c r="T113" s="14">
        <v>17</v>
      </c>
      <c r="U113" s="16">
        <v>17</v>
      </c>
      <c r="V113" s="15">
        <f>SUM(Q113:U113)</f>
        <v>89</v>
      </c>
      <c r="W113" s="69">
        <f>AVERAGE(Q113:U113)</f>
        <v>17.8</v>
      </c>
      <c r="X113" s="15">
        <f>MAX(Q113:U113)-MIN(Q113:U113)</f>
        <v>2</v>
      </c>
      <c r="Y113" s="69">
        <f>_xlfn.STDEV.P(Q113:U113)</f>
        <v>0.97979589711327131</v>
      </c>
      <c r="Z113" s="69">
        <f>(U113-W113)</f>
        <v>-0.80000000000000071</v>
      </c>
      <c r="AA113" s="17">
        <f>SUM(Q113:U113,G113:K113)</f>
        <v>153</v>
      </c>
      <c r="AB113" s="17">
        <f>AVERAGE(Q113:U113,G113:K113)</f>
        <v>15.3</v>
      </c>
      <c r="AC113" s="17">
        <f>MAX(Q113:U113,G113:K113)-MIN(Q113:U113,G113:K113)</f>
        <v>12</v>
      </c>
      <c r="AD113" s="73">
        <f>_xlfn.STDEV.P(Q113:U113,G113:K113)</f>
        <v>4.1964270516714572</v>
      </c>
      <c r="AE113" s="73">
        <f>(U113-AB113)</f>
        <v>1.6999999999999993</v>
      </c>
    </row>
    <row r="114" spans="2:31" s="62" customFormat="1" ht="15.75" thickBot="1" x14ac:dyDescent="0.3">
      <c r="B114" s="58" t="s">
        <v>28</v>
      </c>
      <c r="C114" s="35">
        <v>0</v>
      </c>
      <c r="D114" s="191">
        <f>(D113/D119)</f>
        <v>0.16326530612244897</v>
      </c>
      <c r="E114" s="191">
        <f t="shared" ref="E114:K114" si="104">(E113/E119)</f>
        <v>0.14285714285714285</v>
      </c>
      <c r="F114" s="191">
        <f t="shared" si="104"/>
        <v>0.20289855072463769</v>
      </c>
      <c r="G114" s="76">
        <f t="shared" si="104"/>
        <v>0.15254237288135594</v>
      </c>
      <c r="H114" s="76">
        <f t="shared" si="104"/>
        <v>0.27272727272727271</v>
      </c>
      <c r="I114" s="76">
        <f t="shared" si="104"/>
        <v>0.30612244897959184</v>
      </c>
      <c r="J114" s="76">
        <f t="shared" si="104"/>
        <v>0.18367346938775511</v>
      </c>
      <c r="K114" s="76">
        <f t="shared" si="104"/>
        <v>0.18867924528301888</v>
      </c>
      <c r="L114" s="97">
        <f t="shared" ref="L114:AA114" si="105">(L113/L119)</f>
        <v>0.22299651567944251</v>
      </c>
      <c r="M114" s="223"/>
      <c r="N114" s="223"/>
      <c r="O114" s="223"/>
      <c r="P114" s="223"/>
      <c r="Q114" s="76">
        <f t="shared" ref="Q114:T114" si="106">(Q113/Q119)</f>
        <v>0.26760563380281688</v>
      </c>
      <c r="R114" s="76">
        <f t="shared" si="106"/>
        <v>0.2878787878787879</v>
      </c>
      <c r="S114" s="76">
        <f t="shared" si="106"/>
        <v>0.2537313432835821</v>
      </c>
      <c r="T114" s="76">
        <f t="shared" si="106"/>
        <v>0.2537313432835821</v>
      </c>
      <c r="U114" s="96">
        <f t="shared" si="105"/>
        <v>0.24285714285714285</v>
      </c>
      <c r="V114" s="97">
        <f t="shared" si="105"/>
        <v>0.26099706744868034</v>
      </c>
      <c r="W114" s="223"/>
      <c r="X114" s="223"/>
      <c r="Y114" s="223"/>
      <c r="Z114" s="223"/>
      <c r="AA114" s="104">
        <f t="shared" si="105"/>
        <v>0.24363057324840764</v>
      </c>
      <c r="AB114" s="115"/>
      <c r="AC114" s="115"/>
      <c r="AD114" s="126"/>
      <c r="AE114" s="126"/>
    </row>
    <row r="115" spans="2:31" s="64" customFormat="1" ht="24" x14ac:dyDescent="0.25">
      <c r="B115" s="59" t="s">
        <v>150</v>
      </c>
      <c r="C115" s="38">
        <v>0</v>
      </c>
      <c r="D115" s="38">
        <v>13</v>
      </c>
      <c r="E115" s="38">
        <v>16</v>
      </c>
      <c r="F115" s="38">
        <v>21</v>
      </c>
      <c r="G115" s="39">
        <v>21</v>
      </c>
      <c r="H115" s="39">
        <v>23</v>
      </c>
      <c r="I115" s="39">
        <v>18</v>
      </c>
      <c r="J115" s="39">
        <v>19</v>
      </c>
      <c r="K115" s="39">
        <v>23</v>
      </c>
      <c r="L115" s="15">
        <f>SUM(G115:K115)</f>
        <v>104</v>
      </c>
      <c r="M115" s="69">
        <f t="shared" ref="M115:M117" si="107">AVERAGE(G115:K115)</f>
        <v>20.8</v>
      </c>
      <c r="N115" s="15">
        <f>MAX(G115:K115)-MIN(G115:K115)</f>
        <v>5</v>
      </c>
      <c r="O115" s="69">
        <f t="shared" ref="O115:O117" si="108">_xlfn.STDEV.P(G115:K115)</f>
        <v>2.0396078054371141</v>
      </c>
      <c r="P115" s="69">
        <f>(U115-M115)</f>
        <v>1.1999999999999993</v>
      </c>
      <c r="Q115" s="39">
        <v>30</v>
      </c>
      <c r="R115" s="39">
        <v>30</v>
      </c>
      <c r="S115" s="39">
        <v>25</v>
      </c>
      <c r="T115" s="39">
        <v>26</v>
      </c>
      <c r="U115" s="41">
        <v>22</v>
      </c>
      <c r="V115" s="15">
        <f>SUM(Q115:U115)</f>
        <v>133</v>
      </c>
      <c r="W115" s="69">
        <f>AVERAGE(Q115:U115)</f>
        <v>26.6</v>
      </c>
      <c r="X115" s="15">
        <f>MAX(Q115:U115)-MIN(Q115:U115)</f>
        <v>8</v>
      </c>
      <c r="Y115" s="69">
        <f>_xlfn.STDEV.P(Q115:U115)</f>
        <v>3.0724582991474434</v>
      </c>
      <c r="Z115" s="69">
        <f t="shared" ref="Z115:Z117" si="109">(U115-W115)</f>
        <v>-4.6000000000000014</v>
      </c>
      <c r="AA115" s="17">
        <f>SUM(Q115:U115,G115:K115)</f>
        <v>237</v>
      </c>
      <c r="AB115" s="17">
        <f>AVERAGE(Q115:U115,G115:K115)</f>
        <v>23.7</v>
      </c>
      <c r="AC115" s="17">
        <f>MAX(Q115:U115,G115:K115)-MIN(Q115:U115,G115:K115)</f>
        <v>12</v>
      </c>
      <c r="AD115" s="73">
        <f>_xlfn.STDEV.P(Q115:U115,G115:K115)</f>
        <v>3.9</v>
      </c>
      <c r="AE115" s="73">
        <f t="shared" ref="AE115:AE117" si="110">(U115-AB115)</f>
        <v>-1.6999999999999993</v>
      </c>
    </row>
    <row r="116" spans="2:31" s="62" customFormat="1" ht="15.75" thickBot="1" x14ac:dyDescent="0.3">
      <c r="B116" s="56" t="s">
        <v>28</v>
      </c>
      <c r="C116" s="35">
        <v>0</v>
      </c>
      <c r="D116" s="191">
        <f>(D115/D119)</f>
        <v>0.26530612244897961</v>
      </c>
      <c r="E116" s="191">
        <f t="shared" ref="E116:K116" si="111">(E115/E119)</f>
        <v>0.2857142857142857</v>
      </c>
      <c r="F116" s="191">
        <f t="shared" si="111"/>
        <v>0.30434782608695654</v>
      </c>
      <c r="G116" s="76">
        <f t="shared" si="111"/>
        <v>0.3559322033898305</v>
      </c>
      <c r="H116" s="76">
        <f t="shared" si="111"/>
        <v>0.29870129870129869</v>
      </c>
      <c r="I116" s="76">
        <f t="shared" si="111"/>
        <v>0.36734693877551022</v>
      </c>
      <c r="J116" s="76">
        <f t="shared" si="111"/>
        <v>0.38775510204081631</v>
      </c>
      <c r="K116" s="76">
        <f t="shared" si="111"/>
        <v>0.43396226415094341</v>
      </c>
      <c r="L116" s="97">
        <f t="shared" ref="L116:AA116" si="112">(L115/L119)</f>
        <v>0.3623693379790941</v>
      </c>
      <c r="M116" s="223"/>
      <c r="N116" s="223"/>
      <c r="O116" s="223"/>
      <c r="P116" s="223"/>
      <c r="Q116" s="76">
        <f t="shared" ref="Q116:T116" si="113">(Q115/Q119)</f>
        <v>0.42253521126760563</v>
      </c>
      <c r="R116" s="76">
        <f t="shared" si="113"/>
        <v>0.45454545454545453</v>
      </c>
      <c r="S116" s="76">
        <f t="shared" si="113"/>
        <v>0.37313432835820898</v>
      </c>
      <c r="T116" s="76">
        <f t="shared" si="113"/>
        <v>0.38805970149253732</v>
      </c>
      <c r="U116" s="96">
        <f t="shared" si="112"/>
        <v>0.31428571428571428</v>
      </c>
      <c r="V116" s="97">
        <f t="shared" si="112"/>
        <v>0.39002932551319647</v>
      </c>
      <c r="W116" s="223"/>
      <c r="X116" s="223"/>
      <c r="Y116" s="223"/>
      <c r="Z116" s="223"/>
      <c r="AA116" s="104">
        <f t="shared" si="112"/>
        <v>0.37738853503184716</v>
      </c>
      <c r="AB116" s="115"/>
      <c r="AC116" s="115"/>
      <c r="AD116" s="126"/>
      <c r="AE116" s="126"/>
    </row>
    <row r="117" spans="2:31" s="62" customFormat="1" ht="24" x14ac:dyDescent="0.25">
      <c r="B117" s="59" t="s">
        <v>151</v>
      </c>
      <c r="C117" s="13">
        <v>0</v>
      </c>
      <c r="D117" s="13">
        <v>28</v>
      </c>
      <c r="E117" s="13">
        <v>32</v>
      </c>
      <c r="F117" s="13">
        <v>34</v>
      </c>
      <c r="G117" s="14">
        <v>29</v>
      </c>
      <c r="H117" s="14">
        <v>33</v>
      </c>
      <c r="I117" s="14">
        <v>16</v>
      </c>
      <c r="J117" s="14">
        <v>21</v>
      </c>
      <c r="K117" s="14">
        <v>20</v>
      </c>
      <c r="L117" s="15">
        <f>SUM(G117:K117)</f>
        <v>119</v>
      </c>
      <c r="M117" s="69">
        <f t="shared" si="107"/>
        <v>23.8</v>
      </c>
      <c r="N117" s="15">
        <f>MAX(G117:K117)-MIN(G117:K117)</f>
        <v>17</v>
      </c>
      <c r="O117" s="69">
        <f t="shared" si="108"/>
        <v>6.2417946137308942</v>
      </c>
      <c r="P117" s="69">
        <f>(U117-M117)</f>
        <v>7.1999999999999993</v>
      </c>
      <c r="Q117" s="14">
        <v>22</v>
      </c>
      <c r="R117" s="14">
        <v>17</v>
      </c>
      <c r="S117" s="14">
        <v>25</v>
      </c>
      <c r="T117" s="14">
        <v>24</v>
      </c>
      <c r="U117" s="16">
        <v>31</v>
      </c>
      <c r="V117" s="15">
        <f>SUM(Q117:U117)</f>
        <v>119</v>
      </c>
      <c r="W117" s="69">
        <f>AVERAGE(Q117:U117)</f>
        <v>23.8</v>
      </c>
      <c r="X117" s="15">
        <f>MAX(Q117:U117)-MIN(Q117:U117)</f>
        <v>14</v>
      </c>
      <c r="Y117" s="69">
        <f>_xlfn.STDEV.P(Q117:U117)</f>
        <v>4.5343136195018534</v>
      </c>
      <c r="Z117" s="69">
        <f t="shared" si="109"/>
        <v>7.1999999999999993</v>
      </c>
      <c r="AA117" s="17">
        <f>SUM(Q117:U117,G117:K117)</f>
        <v>238</v>
      </c>
      <c r="AB117" s="17">
        <f>AVERAGE(Q117:U117,G117:K117)</f>
        <v>23.8</v>
      </c>
      <c r="AC117" s="17">
        <f>MAX(Q117:U117,G117:K117)-MIN(Q117:U117,G117:K117)</f>
        <v>17</v>
      </c>
      <c r="AD117" s="73">
        <f>_xlfn.STDEV.P(Q117:U117,G117:K117)</f>
        <v>5.4552726787943424</v>
      </c>
      <c r="AE117" s="73">
        <f t="shared" si="110"/>
        <v>7.1999999999999993</v>
      </c>
    </row>
    <row r="118" spans="2:31" s="62" customFormat="1" ht="15.75" thickBot="1" x14ac:dyDescent="0.3">
      <c r="B118" s="56" t="s">
        <v>28</v>
      </c>
      <c r="C118" s="35">
        <v>0</v>
      </c>
      <c r="D118" s="191">
        <f>(D117/D119)</f>
        <v>0.5714285714285714</v>
      </c>
      <c r="E118" s="191">
        <f t="shared" ref="E118:K118" si="114">(E117/E119)</f>
        <v>0.5714285714285714</v>
      </c>
      <c r="F118" s="191">
        <f t="shared" si="114"/>
        <v>0.49275362318840582</v>
      </c>
      <c r="G118" s="76">
        <f t="shared" si="114"/>
        <v>0.49152542372881358</v>
      </c>
      <c r="H118" s="76">
        <f t="shared" si="114"/>
        <v>0.42857142857142855</v>
      </c>
      <c r="I118" s="76">
        <f t="shared" si="114"/>
        <v>0.32653061224489793</v>
      </c>
      <c r="J118" s="76">
        <f t="shared" si="114"/>
        <v>0.42857142857142855</v>
      </c>
      <c r="K118" s="76">
        <f t="shared" si="114"/>
        <v>0.37735849056603776</v>
      </c>
      <c r="L118" s="97">
        <f t="shared" ref="L118:AA118" si="115">(L117/L119)</f>
        <v>0.41463414634146339</v>
      </c>
      <c r="M118" s="223"/>
      <c r="N118" s="223"/>
      <c r="O118" s="223"/>
      <c r="P118" s="223"/>
      <c r="Q118" s="76">
        <f t="shared" ref="Q118:T118" si="116">(Q117/Q119)</f>
        <v>0.30985915492957744</v>
      </c>
      <c r="R118" s="76">
        <f t="shared" si="116"/>
        <v>0.25757575757575757</v>
      </c>
      <c r="S118" s="76">
        <f t="shared" si="116"/>
        <v>0.37313432835820898</v>
      </c>
      <c r="T118" s="76">
        <f t="shared" si="116"/>
        <v>0.35820895522388058</v>
      </c>
      <c r="U118" s="96">
        <f t="shared" si="115"/>
        <v>0.44285714285714284</v>
      </c>
      <c r="V118" s="97">
        <f t="shared" si="115"/>
        <v>0.34897360703812319</v>
      </c>
      <c r="W118" s="223"/>
      <c r="X118" s="223"/>
      <c r="Y118" s="223"/>
      <c r="Z118" s="223"/>
      <c r="AA118" s="104">
        <f t="shared" si="115"/>
        <v>0.37898089171974525</v>
      </c>
      <c r="AB118" s="115"/>
      <c r="AC118" s="115"/>
      <c r="AD118" s="115"/>
      <c r="AE118" s="115"/>
    </row>
    <row r="119" spans="2:31" x14ac:dyDescent="0.25">
      <c r="B119" s="36" t="s">
        <v>19</v>
      </c>
      <c r="C119" s="30" t="s">
        <v>307</v>
      </c>
      <c r="D119" s="30">
        <v>49</v>
      </c>
      <c r="E119" s="30">
        <v>56</v>
      </c>
      <c r="F119" s="30">
        <v>69</v>
      </c>
      <c r="G119" s="31">
        <v>59</v>
      </c>
      <c r="H119" s="31">
        <v>77</v>
      </c>
      <c r="I119" s="31">
        <v>49</v>
      </c>
      <c r="J119" s="31">
        <v>49</v>
      </c>
      <c r="K119" s="31">
        <v>53</v>
      </c>
      <c r="L119" s="32">
        <f>SUM(G119:K119)</f>
        <v>287</v>
      </c>
      <c r="M119" s="132">
        <f>AVERAGE(G119:K119)</f>
        <v>57.4</v>
      </c>
      <c r="N119" s="32">
        <f t="shared" ref="N119" si="117">MAX(G119:K119)-MIN(G119:K119)</f>
        <v>28</v>
      </c>
      <c r="O119" s="132">
        <f>_xlfn.STDEV.P(G119:K119)</f>
        <v>10.461357464497617</v>
      </c>
      <c r="P119" s="132">
        <f>(U119-M119)</f>
        <v>12.600000000000001</v>
      </c>
      <c r="Q119" s="31">
        <v>71</v>
      </c>
      <c r="R119" s="31">
        <v>66</v>
      </c>
      <c r="S119" s="31">
        <v>67</v>
      </c>
      <c r="T119" s="31">
        <v>67</v>
      </c>
      <c r="U119" s="33">
        <v>70</v>
      </c>
      <c r="V119" s="32">
        <f>SUM(Q119:U119)</f>
        <v>341</v>
      </c>
      <c r="W119" s="132">
        <f>AVERAGE(Q119:U119)</f>
        <v>68.2</v>
      </c>
      <c r="X119" s="32">
        <f t="shared" ref="X119" si="118">MAX(Q119:U119)-MIN(Q119:U119)</f>
        <v>5</v>
      </c>
      <c r="Y119" s="132">
        <f>_xlfn.STDEV.P(Q119:U119)</f>
        <v>1.9390719429665315</v>
      </c>
      <c r="Z119" s="132">
        <f>(U119-W119)</f>
        <v>1.7999999999999972</v>
      </c>
      <c r="AA119" s="34">
        <f>SUM(Q119:U119,G119:K119)</f>
        <v>628</v>
      </c>
      <c r="AB119" s="131">
        <f>AVERAGE(Q119:U119,G119:K119)</f>
        <v>62.8</v>
      </c>
      <c r="AC119" s="34">
        <f t="shared" ref="AC119" si="119">MAX(G119:K119,Q119:U119)-MIN(G119:K119,Q119:U119)</f>
        <v>28</v>
      </c>
      <c r="AD119" s="131">
        <f>_xlfn.STDEV.P(Q119:U119,G119:K119)</f>
        <v>9.2606695222321811</v>
      </c>
      <c r="AE119" s="131">
        <f>(U119-AB119)</f>
        <v>7.2000000000000028</v>
      </c>
    </row>
    <row r="121" spans="2:31" x14ac:dyDescent="0.25">
      <c r="B121" s="274"/>
      <c r="C121" s="283" t="s">
        <v>152</v>
      </c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</row>
    <row r="122" spans="2:31" ht="24.75" thickBot="1" x14ac:dyDescent="0.3">
      <c r="B122" s="18"/>
      <c r="C122" s="19">
        <v>2009</v>
      </c>
      <c r="D122" s="19">
        <v>2010</v>
      </c>
      <c r="E122" s="19">
        <v>2011</v>
      </c>
      <c r="F122" s="19">
        <v>2012</v>
      </c>
      <c r="G122" s="20">
        <v>2013</v>
      </c>
      <c r="H122" s="20">
        <v>2014</v>
      </c>
      <c r="I122" s="20">
        <v>2015</v>
      </c>
      <c r="J122" s="20">
        <v>2016</v>
      </c>
      <c r="K122" s="20">
        <v>2017</v>
      </c>
      <c r="L122" s="21" t="s">
        <v>0</v>
      </c>
      <c r="M122" s="21" t="s">
        <v>1</v>
      </c>
      <c r="N122" s="21" t="s">
        <v>2</v>
      </c>
      <c r="O122" s="21" t="s">
        <v>3</v>
      </c>
      <c r="P122" s="21" t="s">
        <v>4</v>
      </c>
      <c r="Q122" s="20">
        <v>2018</v>
      </c>
      <c r="R122" s="20">
        <v>2019</v>
      </c>
      <c r="S122" s="20">
        <v>2020</v>
      </c>
      <c r="T122" s="20">
        <v>2021</v>
      </c>
      <c r="U122" s="22">
        <v>2022</v>
      </c>
      <c r="V122" s="21" t="s">
        <v>0</v>
      </c>
      <c r="W122" s="21" t="s">
        <v>1</v>
      </c>
      <c r="X122" s="21" t="s">
        <v>2</v>
      </c>
      <c r="Y122" s="21" t="s">
        <v>3</v>
      </c>
      <c r="Z122" s="21" t="s">
        <v>4</v>
      </c>
      <c r="AA122" s="23" t="s">
        <v>5</v>
      </c>
      <c r="AB122" s="23" t="s">
        <v>6</v>
      </c>
      <c r="AC122" s="23" t="s">
        <v>7</v>
      </c>
      <c r="AD122" s="23" t="s">
        <v>8</v>
      </c>
      <c r="AE122" s="23" t="s">
        <v>4</v>
      </c>
    </row>
    <row r="123" spans="2:31" x14ac:dyDescent="0.25">
      <c r="B123" s="59">
        <v>700</v>
      </c>
      <c r="C123" s="38">
        <v>0</v>
      </c>
      <c r="D123" s="38">
        <v>2</v>
      </c>
      <c r="E123" s="38">
        <v>0</v>
      </c>
      <c r="F123" s="38">
        <v>0</v>
      </c>
      <c r="G123" s="39">
        <v>1</v>
      </c>
      <c r="H123" s="39">
        <v>1</v>
      </c>
      <c r="I123" s="39">
        <v>0</v>
      </c>
      <c r="J123" s="39">
        <v>0</v>
      </c>
      <c r="K123" s="39">
        <v>0</v>
      </c>
      <c r="L123" s="40">
        <f>SUM(G123:K123)</f>
        <v>2</v>
      </c>
      <c r="M123" s="141">
        <f>AVERAGE(G123:K123)</f>
        <v>0.4</v>
      </c>
      <c r="N123" s="40">
        <f>MAX(G123:K123)-MIN(G123:K123)</f>
        <v>1</v>
      </c>
      <c r="O123" s="141">
        <f>_xlfn.STDEV.P(G123:K123)</f>
        <v>0.4898979485566356</v>
      </c>
      <c r="P123" s="141">
        <f>(U123-M123)</f>
        <v>0.6</v>
      </c>
      <c r="Q123" s="39">
        <v>2</v>
      </c>
      <c r="R123" s="39">
        <v>1</v>
      </c>
      <c r="S123" s="39">
        <v>0</v>
      </c>
      <c r="T123" s="39">
        <v>3</v>
      </c>
      <c r="U123" s="41">
        <v>1</v>
      </c>
      <c r="V123" s="40">
        <f>SUM(Q123:U123)</f>
        <v>7</v>
      </c>
      <c r="W123" s="141">
        <f>AVERAGE(Q123:U123)</f>
        <v>1.4</v>
      </c>
      <c r="X123" s="40">
        <f>MAX(Q123:U123)-MIN(Q123:U123)</f>
        <v>3</v>
      </c>
      <c r="Y123" s="141">
        <f>_xlfn.STDEV.P(Q123:U123)</f>
        <v>1.019803902718557</v>
      </c>
      <c r="Z123" s="141">
        <f>(U123-W123)</f>
        <v>-0.39999999999999991</v>
      </c>
      <c r="AA123" s="42">
        <f>SUM(Q123:U123,G123:K123)</f>
        <v>9</v>
      </c>
      <c r="AB123" s="144">
        <f>AVERAGE(Q123:U123,G123:K123)</f>
        <v>0.9</v>
      </c>
      <c r="AC123" s="42">
        <f>MAX(Q123:U123,G123:K123)-MIN(Q123:U123,G123:K123)</f>
        <v>3</v>
      </c>
      <c r="AD123" s="144">
        <f>_xlfn.STDEV.P(Q123:U123,G123:K123)</f>
        <v>0.94339811320566036</v>
      </c>
      <c r="AE123" s="144">
        <f>(U123-AB123)</f>
        <v>9.9999999999999978E-2</v>
      </c>
    </row>
    <row r="124" spans="2:31" ht="15.75" thickBot="1" x14ac:dyDescent="0.3">
      <c r="B124" s="58" t="s">
        <v>28</v>
      </c>
      <c r="C124" s="43">
        <v>0</v>
      </c>
      <c r="D124" s="247">
        <f>(D123/D171)</f>
        <v>4.0816326530612242E-2</v>
      </c>
      <c r="E124" s="247">
        <f t="shared" ref="E124:K124" si="120">(E123/E171)</f>
        <v>0</v>
      </c>
      <c r="F124" s="247">
        <f t="shared" si="120"/>
        <v>0</v>
      </c>
      <c r="G124" s="138">
        <f t="shared" si="120"/>
        <v>1.6949152542372881E-2</v>
      </c>
      <c r="H124" s="138">
        <f t="shared" si="120"/>
        <v>1.2987012987012988E-2</v>
      </c>
      <c r="I124" s="138">
        <f t="shared" si="120"/>
        <v>0</v>
      </c>
      <c r="J124" s="138">
        <f t="shared" si="120"/>
        <v>0</v>
      </c>
      <c r="K124" s="138">
        <f t="shared" si="120"/>
        <v>0</v>
      </c>
      <c r="L124" s="139">
        <f t="shared" ref="L124:AA124" si="121">(L123/L171)</f>
        <v>6.9686411149825784E-3</v>
      </c>
      <c r="M124" s="225"/>
      <c r="N124" s="225"/>
      <c r="O124" s="225"/>
      <c r="P124" s="225"/>
      <c r="Q124" s="138">
        <f t="shared" ref="Q124:T124" si="122">(Q123/Q171)</f>
        <v>2.8169014084507043E-2</v>
      </c>
      <c r="R124" s="138">
        <f t="shared" si="122"/>
        <v>1.5151515151515152E-2</v>
      </c>
      <c r="S124" s="138">
        <f t="shared" si="122"/>
        <v>0</v>
      </c>
      <c r="T124" s="138">
        <f t="shared" si="122"/>
        <v>4.4776119402985072E-2</v>
      </c>
      <c r="U124" s="136">
        <f t="shared" si="121"/>
        <v>1.4285714285714285E-2</v>
      </c>
      <c r="V124" s="139">
        <f t="shared" si="121"/>
        <v>2.0527859237536656E-2</v>
      </c>
      <c r="W124" s="228"/>
      <c r="X124" s="225"/>
      <c r="Y124" s="228"/>
      <c r="Z124" s="228"/>
      <c r="AA124" s="140">
        <f t="shared" si="121"/>
        <v>1.4331210191082803E-2</v>
      </c>
      <c r="AB124" s="153"/>
      <c r="AC124" s="153"/>
      <c r="AD124" s="168"/>
      <c r="AE124" s="168"/>
    </row>
    <row r="125" spans="2:31" x14ac:dyDescent="0.25">
      <c r="B125" s="59">
        <v>800</v>
      </c>
      <c r="C125" s="38">
        <v>0</v>
      </c>
      <c r="D125" s="38">
        <v>2</v>
      </c>
      <c r="E125" s="38">
        <v>0</v>
      </c>
      <c r="F125" s="38">
        <v>0</v>
      </c>
      <c r="G125" s="39">
        <v>2</v>
      </c>
      <c r="H125" s="39">
        <v>1</v>
      </c>
      <c r="I125" s="39">
        <v>2</v>
      </c>
      <c r="J125" s="39">
        <v>0</v>
      </c>
      <c r="K125" s="39">
        <v>0</v>
      </c>
      <c r="L125" s="40">
        <f>SUM(G125:K125)</f>
        <v>5</v>
      </c>
      <c r="M125" s="141">
        <f t="shared" ref="M125:M169" si="123">AVERAGE(G125:K125)</f>
        <v>1</v>
      </c>
      <c r="N125" s="40">
        <f t="shared" ref="N125:N169" si="124">MAX(G125:K125)-MIN(G125:K125)</f>
        <v>2</v>
      </c>
      <c r="O125" s="141">
        <f t="shared" ref="O125:O169" si="125">_xlfn.STDEV.P(G125:K125)</f>
        <v>0.89442719099991586</v>
      </c>
      <c r="P125" s="141">
        <f>(U125-M125)</f>
        <v>0</v>
      </c>
      <c r="Q125" s="39">
        <v>1</v>
      </c>
      <c r="R125" s="39">
        <v>1</v>
      </c>
      <c r="S125" s="39">
        <v>3</v>
      </c>
      <c r="T125" s="39">
        <v>2</v>
      </c>
      <c r="U125" s="41">
        <v>1</v>
      </c>
      <c r="V125" s="40">
        <f>SUM(Q125:U125)</f>
        <v>8</v>
      </c>
      <c r="W125" s="141">
        <f>AVERAGE(Q125:U125)</f>
        <v>1.6</v>
      </c>
      <c r="X125" s="40">
        <f>MAX(Q125:U125)-MIN(Q125:U125)</f>
        <v>2</v>
      </c>
      <c r="Y125" s="141">
        <f>_xlfn.STDEV.P(Q125:U125)</f>
        <v>0.8</v>
      </c>
      <c r="Z125" s="141">
        <f t="shared" ref="Z125:Z169" si="126">(U125-W125)</f>
        <v>-0.60000000000000009</v>
      </c>
      <c r="AA125" s="42">
        <f t="shared" ref="AA125:AA169" si="127">SUM(Q125:U125,G125:K125)</f>
        <v>13</v>
      </c>
      <c r="AB125" s="144">
        <f t="shared" ref="AB125:AB169" si="128">AVERAGE(Q125:U125,G125:K125)</f>
        <v>1.3</v>
      </c>
      <c r="AC125" s="42">
        <f t="shared" ref="AC125:AC169" si="129">MAX(Q125:U125,G125:K125)-MIN(Q125:U125,G125:K125)</f>
        <v>3</v>
      </c>
      <c r="AD125" s="144">
        <f t="shared" ref="AD125:AD169" si="130">_xlfn.STDEV.P(Q125:U125,G125:K125)</f>
        <v>0.9</v>
      </c>
      <c r="AE125" s="144">
        <f t="shared" ref="AE125:AE169" si="131">(U125-AB125)</f>
        <v>-0.30000000000000004</v>
      </c>
    </row>
    <row r="126" spans="2:31" ht="15.75" thickBot="1" x14ac:dyDescent="0.3">
      <c r="B126" s="58" t="s">
        <v>28</v>
      </c>
      <c r="C126" s="43">
        <v>0</v>
      </c>
      <c r="D126" s="247">
        <f>(D125/D171)</f>
        <v>4.0816326530612242E-2</v>
      </c>
      <c r="E126" s="247">
        <f t="shared" ref="E126:K126" si="132">(E125/E171)</f>
        <v>0</v>
      </c>
      <c r="F126" s="247">
        <f t="shared" si="132"/>
        <v>0</v>
      </c>
      <c r="G126" s="138">
        <f t="shared" si="132"/>
        <v>3.3898305084745763E-2</v>
      </c>
      <c r="H126" s="138">
        <f t="shared" si="132"/>
        <v>1.2987012987012988E-2</v>
      </c>
      <c r="I126" s="138">
        <f t="shared" si="132"/>
        <v>4.0816326530612242E-2</v>
      </c>
      <c r="J126" s="138">
        <f t="shared" si="132"/>
        <v>0</v>
      </c>
      <c r="K126" s="138">
        <f t="shared" si="132"/>
        <v>0</v>
      </c>
      <c r="L126" s="139">
        <f t="shared" ref="L126:AA126" si="133">(L125/L171)</f>
        <v>1.7421602787456445E-2</v>
      </c>
      <c r="M126" s="225"/>
      <c r="N126" s="225"/>
      <c r="O126" s="225"/>
      <c r="P126" s="225"/>
      <c r="Q126" s="138">
        <f t="shared" ref="Q126:T126" si="134">(Q125/Q171)</f>
        <v>1.4084507042253521E-2</v>
      </c>
      <c r="R126" s="138">
        <f t="shared" si="134"/>
        <v>1.5151515151515152E-2</v>
      </c>
      <c r="S126" s="138">
        <f t="shared" si="134"/>
        <v>4.4776119402985072E-2</v>
      </c>
      <c r="T126" s="138">
        <f t="shared" si="134"/>
        <v>2.9850746268656716E-2</v>
      </c>
      <c r="U126" s="136">
        <f t="shared" si="133"/>
        <v>1.4285714285714285E-2</v>
      </c>
      <c r="V126" s="139">
        <f t="shared" si="133"/>
        <v>2.3460410557184751E-2</v>
      </c>
      <c r="W126" s="228"/>
      <c r="X126" s="225"/>
      <c r="Y126" s="228"/>
      <c r="Z126" s="228"/>
      <c r="AA126" s="140">
        <f t="shared" si="133"/>
        <v>2.0700636942675158E-2</v>
      </c>
      <c r="AB126" s="153"/>
      <c r="AC126" s="153"/>
      <c r="AD126" s="168"/>
      <c r="AE126" s="168"/>
    </row>
    <row r="127" spans="2:31" x14ac:dyDescent="0.25">
      <c r="B127" s="59">
        <v>900</v>
      </c>
      <c r="C127" s="38">
        <v>0</v>
      </c>
      <c r="D127" s="38">
        <v>0</v>
      </c>
      <c r="E127" s="38">
        <v>0</v>
      </c>
      <c r="F127" s="38">
        <v>2</v>
      </c>
      <c r="G127" s="39">
        <v>0</v>
      </c>
      <c r="H127" s="39">
        <v>4</v>
      </c>
      <c r="I127" s="39">
        <v>2</v>
      </c>
      <c r="J127" s="39">
        <v>1</v>
      </c>
      <c r="K127" s="39">
        <v>3</v>
      </c>
      <c r="L127" s="40">
        <f>SUM(G127:K127)</f>
        <v>10</v>
      </c>
      <c r="M127" s="141">
        <f t="shared" si="123"/>
        <v>2</v>
      </c>
      <c r="N127" s="40">
        <f t="shared" si="124"/>
        <v>4</v>
      </c>
      <c r="O127" s="141">
        <f t="shared" si="125"/>
        <v>1.4142135623730951</v>
      </c>
      <c r="P127" s="141">
        <f>(U127-M127)</f>
        <v>-2</v>
      </c>
      <c r="Q127" s="39">
        <v>3</v>
      </c>
      <c r="R127" s="39">
        <v>2</v>
      </c>
      <c r="S127" s="39">
        <v>2</v>
      </c>
      <c r="T127" s="39">
        <v>4</v>
      </c>
      <c r="U127" s="41">
        <v>0</v>
      </c>
      <c r="V127" s="40">
        <f>SUM(Q127:U127)</f>
        <v>11</v>
      </c>
      <c r="W127" s="141">
        <f>AVERAGE(Q127:U127)</f>
        <v>2.2000000000000002</v>
      </c>
      <c r="X127" s="40">
        <f>MAX(Q127:U127)-MIN(Q127:U127)</f>
        <v>4</v>
      </c>
      <c r="Y127" s="141">
        <f>_xlfn.STDEV.P(Q127:U127)</f>
        <v>1.3266499161421599</v>
      </c>
      <c r="Z127" s="141">
        <f t="shared" si="126"/>
        <v>-2.2000000000000002</v>
      </c>
      <c r="AA127" s="42">
        <f t="shared" si="127"/>
        <v>21</v>
      </c>
      <c r="AB127" s="144">
        <f t="shared" si="128"/>
        <v>2.1</v>
      </c>
      <c r="AC127" s="42">
        <f t="shared" si="129"/>
        <v>4</v>
      </c>
      <c r="AD127" s="144">
        <f t="shared" si="130"/>
        <v>1.374772708486752</v>
      </c>
      <c r="AE127" s="144">
        <f t="shared" si="131"/>
        <v>-2.1</v>
      </c>
    </row>
    <row r="128" spans="2:31" ht="15.75" thickBot="1" x14ac:dyDescent="0.3">
      <c r="B128" s="58" t="s">
        <v>28</v>
      </c>
      <c r="C128" s="43">
        <v>0</v>
      </c>
      <c r="D128" s="247">
        <f>(D127/D171)</f>
        <v>0</v>
      </c>
      <c r="E128" s="247">
        <f t="shared" ref="E128:K128" si="135">(E127/E171)</f>
        <v>0</v>
      </c>
      <c r="F128" s="247">
        <f t="shared" si="135"/>
        <v>2.8985507246376812E-2</v>
      </c>
      <c r="G128" s="138">
        <f t="shared" si="135"/>
        <v>0</v>
      </c>
      <c r="H128" s="138">
        <f t="shared" si="135"/>
        <v>5.1948051948051951E-2</v>
      </c>
      <c r="I128" s="138">
        <f t="shared" si="135"/>
        <v>4.0816326530612242E-2</v>
      </c>
      <c r="J128" s="138">
        <f t="shared" si="135"/>
        <v>2.0408163265306121E-2</v>
      </c>
      <c r="K128" s="138">
        <f t="shared" si="135"/>
        <v>5.6603773584905662E-2</v>
      </c>
      <c r="L128" s="139">
        <f t="shared" ref="L128:AA128" si="136">(L127/L171)</f>
        <v>3.484320557491289E-2</v>
      </c>
      <c r="M128" s="225"/>
      <c r="N128" s="225"/>
      <c r="O128" s="225"/>
      <c r="P128" s="225"/>
      <c r="Q128" s="138">
        <f t="shared" ref="Q128:T128" si="137">(Q127/Q171)</f>
        <v>4.2253521126760563E-2</v>
      </c>
      <c r="R128" s="138">
        <f t="shared" si="137"/>
        <v>3.0303030303030304E-2</v>
      </c>
      <c r="S128" s="138">
        <f t="shared" si="137"/>
        <v>2.9850746268656716E-2</v>
      </c>
      <c r="T128" s="138">
        <f t="shared" si="137"/>
        <v>5.9701492537313432E-2</v>
      </c>
      <c r="U128" s="136">
        <f t="shared" si="136"/>
        <v>0</v>
      </c>
      <c r="V128" s="139">
        <f t="shared" si="136"/>
        <v>3.2258064516129031E-2</v>
      </c>
      <c r="W128" s="228"/>
      <c r="X128" s="225"/>
      <c r="Y128" s="228"/>
      <c r="Z128" s="228"/>
      <c r="AA128" s="140">
        <f t="shared" si="136"/>
        <v>3.3439490445859872E-2</v>
      </c>
      <c r="AB128" s="153"/>
      <c r="AC128" s="153"/>
      <c r="AD128" s="168"/>
      <c r="AE128" s="168"/>
    </row>
    <row r="129" spans="2:31" x14ac:dyDescent="0.25">
      <c r="B129" s="59">
        <v>1000</v>
      </c>
      <c r="C129" s="38">
        <v>0</v>
      </c>
      <c r="D129" s="38">
        <v>0</v>
      </c>
      <c r="E129" s="38">
        <v>1</v>
      </c>
      <c r="F129" s="38">
        <v>2</v>
      </c>
      <c r="G129" s="39">
        <v>1</v>
      </c>
      <c r="H129" s="39">
        <v>3</v>
      </c>
      <c r="I129" s="39">
        <v>3</v>
      </c>
      <c r="J129" s="39">
        <v>2</v>
      </c>
      <c r="K129" s="39">
        <v>3</v>
      </c>
      <c r="L129" s="40">
        <f>SUM(G129:K129)</f>
        <v>12</v>
      </c>
      <c r="M129" s="141">
        <f t="shared" si="123"/>
        <v>2.4</v>
      </c>
      <c r="N129" s="40">
        <f t="shared" si="124"/>
        <v>2</v>
      </c>
      <c r="O129" s="141">
        <f t="shared" si="125"/>
        <v>0.8</v>
      </c>
      <c r="P129" s="141">
        <f>(U129-M129)</f>
        <v>1.6</v>
      </c>
      <c r="Q129" s="39">
        <v>5</v>
      </c>
      <c r="R129" s="39">
        <v>2</v>
      </c>
      <c r="S129" s="39">
        <v>2</v>
      </c>
      <c r="T129" s="39">
        <v>1</v>
      </c>
      <c r="U129" s="41">
        <v>4</v>
      </c>
      <c r="V129" s="40">
        <f>SUM(Q129:U129)</f>
        <v>14</v>
      </c>
      <c r="W129" s="141">
        <f>AVERAGE(Q129:U129)</f>
        <v>2.8</v>
      </c>
      <c r="X129" s="40">
        <f>MAX(Q129:U129)-MIN(Q129:U129)</f>
        <v>4</v>
      </c>
      <c r="Y129" s="141">
        <f>_xlfn.STDEV.P(Q129:U129)</f>
        <v>1.4696938456699069</v>
      </c>
      <c r="Z129" s="141">
        <f t="shared" si="126"/>
        <v>1.2000000000000002</v>
      </c>
      <c r="AA129" s="42">
        <f t="shared" si="127"/>
        <v>26</v>
      </c>
      <c r="AB129" s="144">
        <f t="shared" si="128"/>
        <v>2.6</v>
      </c>
      <c r="AC129" s="42">
        <f t="shared" si="129"/>
        <v>4</v>
      </c>
      <c r="AD129" s="144">
        <f t="shared" si="130"/>
        <v>1.2</v>
      </c>
      <c r="AE129" s="144">
        <f t="shared" si="131"/>
        <v>1.4</v>
      </c>
    </row>
    <row r="130" spans="2:31" ht="15.75" thickBot="1" x14ac:dyDescent="0.3">
      <c r="B130" s="58" t="s">
        <v>28</v>
      </c>
      <c r="C130" s="43">
        <v>0</v>
      </c>
      <c r="D130" s="247">
        <f>(D129/D171)</f>
        <v>0</v>
      </c>
      <c r="E130" s="247">
        <f t="shared" ref="E130:K130" si="138">(E129/E171)</f>
        <v>1.7857142857142856E-2</v>
      </c>
      <c r="F130" s="247">
        <f t="shared" si="138"/>
        <v>2.8985507246376812E-2</v>
      </c>
      <c r="G130" s="138">
        <f t="shared" si="138"/>
        <v>1.6949152542372881E-2</v>
      </c>
      <c r="H130" s="138">
        <f t="shared" si="138"/>
        <v>3.896103896103896E-2</v>
      </c>
      <c r="I130" s="138">
        <f t="shared" si="138"/>
        <v>6.1224489795918366E-2</v>
      </c>
      <c r="J130" s="138">
        <f t="shared" si="138"/>
        <v>4.0816326530612242E-2</v>
      </c>
      <c r="K130" s="138">
        <f t="shared" si="138"/>
        <v>5.6603773584905662E-2</v>
      </c>
      <c r="L130" s="139">
        <f t="shared" ref="L130:AA130" si="139">(L129/L171)</f>
        <v>4.1811846689895474E-2</v>
      </c>
      <c r="M130" s="225"/>
      <c r="N130" s="225"/>
      <c r="O130" s="225"/>
      <c r="P130" s="225"/>
      <c r="Q130" s="138">
        <f t="shared" ref="Q130:T130" si="140">(Q129/Q171)</f>
        <v>7.0422535211267609E-2</v>
      </c>
      <c r="R130" s="138">
        <f t="shared" si="140"/>
        <v>3.0303030303030304E-2</v>
      </c>
      <c r="S130" s="138">
        <f t="shared" si="140"/>
        <v>2.9850746268656716E-2</v>
      </c>
      <c r="T130" s="138">
        <f t="shared" si="140"/>
        <v>1.4925373134328358E-2</v>
      </c>
      <c r="U130" s="136">
        <f t="shared" si="139"/>
        <v>5.7142857142857141E-2</v>
      </c>
      <c r="V130" s="139">
        <f t="shared" si="139"/>
        <v>4.1055718475073312E-2</v>
      </c>
      <c r="W130" s="228"/>
      <c r="X130" s="225"/>
      <c r="Y130" s="228"/>
      <c r="Z130" s="228"/>
      <c r="AA130" s="140">
        <f t="shared" si="139"/>
        <v>4.1401273885350316E-2</v>
      </c>
      <c r="AB130" s="153"/>
      <c r="AC130" s="153"/>
      <c r="AD130" s="168"/>
      <c r="AE130" s="168"/>
    </row>
    <row r="131" spans="2:31" x14ac:dyDescent="0.25">
      <c r="B131" s="59">
        <v>1100</v>
      </c>
      <c r="C131" s="38">
        <v>0</v>
      </c>
      <c r="D131" s="38">
        <v>1</v>
      </c>
      <c r="E131" s="38">
        <v>3</v>
      </c>
      <c r="F131" s="38">
        <v>3</v>
      </c>
      <c r="G131" s="39">
        <v>1</v>
      </c>
      <c r="H131" s="39">
        <v>2</v>
      </c>
      <c r="I131" s="39">
        <v>4</v>
      </c>
      <c r="J131" s="39">
        <v>2</v>
      </c>
      <c r="K131" s="39">
        <v>3</v>
      </c>
      <c r="L131" s="40">
        <f>SUM(G131:K131)</f>
        <v>12</v>
      </c>
      <c r="M131" s="141">
        <f t="shared" si="123"/>
        <v>2.4</v>
      </c>
      <c r="N131" s="40">
        <f t="shared" si="124"/>
        <v>3</v>
      </c>
      <c r="O131" s="141">
        <f t="shared" si="125"/>
        <v>1.019803902718557</v>
      </c>
      <c r="P131" s="141">
        <f>(U131-M131)</f>
        <v>1.6</v>
      </c>
      <c r="Q131" s="39">
        <v>5</v>
      </c>
      <c r="R131" s="39">
        <v>2</v>
      </c>
      <c r="S131" s="39">
        <v>3</v>
      </c>
      <c r="T131" s="39">
        <v>1</v>
      </c>
      <c r="U131" s="41">
        <v>4</v>
      </c>
      <c r="V131" s="40">
        <f>SUM(Q131:U131)</f>
        <v>15</v>
      </c>
      <c r="W131" s="141">
        <f>AVERAGE(Q131:U131)</f>
        <v>3</v>
      </c>
      <c r="X131" s="40">
        <f>MAX(Q131:U131)-MIN(Q131:U131)</f>
        <v>4</v>
      </c>
      <c r="Y131" s="141">
        <f>_xlfn.STDEV.P(Q131:U131)</f>
        <v>1.4142135623730951</v>
      </c>
      <c r="Z131" s="141">
        <f t="shared" si="126"/>
        <v>1</v>
      </c>
      <c r="AA131" s="42">
        <f t="shared" si="127"/>
        <v>27</v>
      </c>
      <c r="AB131" s="144">
        <f t="shared" si="128"/>
        <v>2.7</v>
      </c>
      <c r="AC131" s="42">
        <f t="shared" si="129"/>
        <v>4</v>
      </c>
      <c r="AD131" s="144">
        <f t="shared" si="130"/>
        <v>1.2688577540449522</v>
      </c>
      <c r="AE131" s="144">
        <f t="shared" si="131"/>
        <v>1.2999999999999998</v>
      </c>
    </row>
    <row r="132" spans="2:31" ht="15.75" thickBot="1" x14ac:dyDescent="0.3">
      <c r="B132" s="58" t="s">
        <v>28</v>
      </c>
      <c r="C132" s="43">
        <v>0</v>
      </c>
      <c r="D132" s="247">
        <f>(D131/D171)</f>
        <v>2.0408163265306121E-2</v>
      </c>
      <c r="E132" s="247">
        <f t="shared" ref="E132:K132" si="141">(E131/E171)</f>
        <v>5.3571428571428568E-2</v>
      </c>
      <c r="F132" s="247">
        <f t="shared" si="141"/>
        <v>4.3478260869565216E-2</v>
      </c>
      <c r="G132" s="138">
        <f t="shared" si="141"/>
        <v>1.6949152542372881E-2</v>
      </c>
      <c r="H132" s="138">
        <f t="shared" si="141"/>
        <v>2.5974025974025976E-2</v>
      </c>
      <c r="I132" s="138">
        <f t="shared" si="141"/>
        <v>8.1632653061224483E-2</v>
      </c>
      <c r="J132" s="138">
        <f t="shared" si="141"/>
        <v>4.0816326530612242E-2</v>
      </c>
      <c r="K132" s="138">
        <f t="shared" si="141"/>
        <v>5.6603773584905662E-2</v>
      </c>
      <c r="L132" s="139">
        <f t="shared" ref="L132:AA132" si="142">(L131/L171)</f>
        <v>4.1811846689895474E-2</v>
      </c>
      <c r="M132" s="225"/>
      <c r="N132" s="225"/>
      <c r="O132" s="225"/>
      <c r="P132" s="225"/>
      <c r="Q132" s="138">
        <f t="shared" ref="Q132:T132" si="143">(Q131/Q171)</f>
        <v>7.0422535211267609E-2</v>
      </c>
      <c r="R132" s="138">
        <f t="shared" si="143"/>
        <v>3.0303030303030304E-2</v>
      </c>
      <c r="S132" s="138">
        <f t="shared" si="143"/>
        <v>4.4776119402985072E-2</v>
      </c>
      <c r="T132" s="138">
        <f t="shared" si="143"/>
        <v>1.4925373134328358E-2</v>
      </c>
      <c r="U132" s="136">
        <f t="shared" si="142"/>
        <v>5.7142857142857141E-2</v>
      </c>
      <c r="V132" s="139">
        <f t="shared" si="142"/>
        <v>4.398826979472141E-2</v>
      </c>
      <c r="W132" s="228"/>
      <c r="X132" s="225"/>
      <c r="Y132" s="228"/>
      <c r="Z132" s="228"/>
      <c r="AA132" s="140">
        <f t="shared" si="142"/>
        <v>4.2993630573248405E-2</v>
      </c>
      <c r="AB132" s="153"/>
      <c r="AC132" s="153"/>
      <c r="AD132" s="168"/>
      <c r="AE132" s="168"/>
    </row>
    <row r="133" spans="2:31" x14ac:dyDescent="0.25">
      <c r="B133" s="63">
        <v>1200</v>
      </c>
      <c r="C133" s="38">
        <v>0</v>
      </c>
      <c r="D133" s="248">
        <v>0</v>
      </c>
      <c r="E133" s="248">
        <v>1</v>
      </c>
      <c r="F133" s="248">
        <v>3</v>
      </c>
      <c r="G133" s="52">
        <v>1</v>
      </c>
      <c r="H133" s="52">
        <v>7</v>
      </c>
      <c r="I133" s="52">
        <v>0</v>
      </c>
      <c r="J133" s="52">
        <v>1</v>
      </c>
      <c r="K133" s="52">
        <v>1</v>
      </c>
      <c r="L133" s="53">
        <f>SUM(G133:K133)</f>
        <v>10</v>
      </c>
      <c r="M133" s="141">
        <f t="shared" si="123"/>
        <v>2</v>
      </c>
      <c r="N133" s="40">
        <f t="shared" si="124"/>
        <v>7</v>
      </c>
      <c r="O133" s="141">
        <f t="shared" si="125"/>
        <v>2.5298221281347035</v>
      </c>
      <c r="P133" s="141">
        <f>(U133-M133)</f>
        <v>1</v>
      </c>
      <c r="Q133" s="52">
        <v>0</v>
      </c>
      <c r="R133" s="52">
        <v>6</v>
      </c>
      <c r="S133" s="52">
        <v>2</v>
      </c>
      <c r="T133" s="52">
        <v>4</v>
      </c>
      <c r="U133" s="54">
        <v>3</v>
      </c>
      <c r="V133" s="53">
        <f>SUM(Q133:U133)</f>
        <v>15</v>
      </c>
      <c r="W133" s="141">
        <f>AVERAGE(Q133:U133)</f>
        <v>3</v>
      </c>
      <c r="X133" s="40">
        <f>MAX(Q133:U133)-MIN(Q133:U133)</f>
        <v>6</v>
      </c>
      <c r="Y133" s="141">
        <f>_xlfn.STDEV.P(Q133:U133)</f>
        <v>2</v>
      </c>
      <c r="Z133" s="141">
        <f t="shared" si="126"/>
        <v>0</v>
      </c>
      <c r="AA133" s="42">
        <f t="shared" si="127"/>
        <v>25</v>
      </c>
      <c r="AB133" s="144">
        <f t="shared" si="128"/>
        <v>2.5</v>
      </c>
      <c r="AC133" s="42">
        <f t="shared" si="129"/>
        <v>7</v>
      </c>
      <c r="AD133" s="144">
        <f t="shared" si="130"/>
        <v>2.3345235059857505</v>
      </c>
      <c r="AE133" s="144">
        <f t="shared" si="131"/>
        <v>0.5</v>
      </c>
    </row>
    <row r="134" spans="2:31" ht="15.75" thickBot="1" x14ac:dyDescent="0.3">
      <c r="B134" s="58" t="s">
        <v>28</v>
      </c>
      <c r="C134" s="43">
        <v>0</v>
      </c>
      <c r="D134" s="247">
        <f>(D133/D171)</f>
        <v>0</v>
      </c>
      <c r="E134" s="247">
        <f t="shared" ref="E134:K134" si="144">(E133/E171)</f>
        <v>1.7857142857142856E-2</v>
      </c>
      <c r="F134" s="247">
        <f t="shared" si="144"/>
        <v>4.3478260869565216E-2</v>
      </c>
      <c r="G134" s="138">
        <f t="shared" si="144"/>
        <v>1.6949152542372881E-2</v>
      </c>
      <c r="H134" s="138">
        <f t="shared" si="144"/>
        <v>9.0909090909090912E-2</v>
      </c>
      <c r="I134" s="138">
        <f t="shared" si="144"/>
        <v>0</v>
      </c>
      <c r="J134" s="138">
        <f t="shared" si="144"/>
        <v>2.0408163265306121E-2</v>
      </c>
      <c r="K134" s="138">
        <f t="shared" si="144"/>
        <v>1.8867924528301886E-2</v>
      </c>
      <c r="L134" s="139">
        <f t="shared" ref="L134:AA134" si="145">(L133/L171)</f>
        <v>3.484320557491289E-2</v>
      </c>
      <c r="M134" s="225"/>
      <c r="N134" s="225"/>
      <c r="O134" s="225"/>
      <c r="P134" s="225"/>
      <c r="Q134" s="138">
        <f t="shared" ref="Q134:T134" si="146">(Q133/Q171)</f>
        <v>0</v>
      </c>
      <c r="R134" s="138">
        <f t="shared" si="146"/>
        <v>9.0909090909090912E-2</v>
      </c>
      <c r="S134" s="138">
        <f t="shared" si="146"/>
        <v>2.9850746268656716E-2</v>
      </c>
      <c r="T134" s="138">
        <f t="shared" si="146"/>
        <v>5.9701492537313432E-2</v>
      </c>
      <c r="U134" s="136">
        <f t="shared" si="145"/>
        <v>4.2857142857142858E-2</v>
      </c>
      <c r="V134" s="139">
        <f t="shared" si="145"/>
        <v>4.398826979472141E-2</v>
      </c>
      <c r="W134" s="228"/>
      <c r="X134" s="225"/>
      <c r="Y134" s="228"/>
      <c r="Z134" s="228"/>
      <c r="AA134" s="140">
        <f t="shared" si="145"/>
        <v>3.9808917197452227E-2</v>
      </c>
      <c r="AB134" s="153"/>
      <c r="AC134" s="153"/>
      <c r="AD134" s="168"/>
      <c r="AE134" s="168"/>
    </row>
    <row r="135" spans="2:31" x14ac:dyDescent="0.25">
      <c r="B135" s="59">
        <v>1300</v>
      </c>
      <c r="C135" s="38">
        <v>0</v>
      </c>
      <c r="D135" s="38">
        <v>2</v>
      </c>
      <c r="E135" s="38">
        <v>2</v>
      </c>
      <c r="F135" s="38">
        <v>3</v>
      </c>
      <c r="G135" s="39">
        <v>1</v>
      </c>
      <c r="H135" s="39">
        <v>3</v>
      </c>
      <c r="I135" s="39">
        <v>4</v>
      </c>
      <c r="J135" s="39">
        <v>1</v>
      </c>
      <c r="K135" s="39">
        <v>2</v>
      </c>
      <c r="L135" s="40">
        <f>SUM(G135:K135)</f>
        <v>11</v>
      </c>
      <c r="M135" s="141">
        <f t="shared" si="123"/>
        <v>2.2000000000000002</v>
      </c>
      <c r="N135" s="40">
        <f t="shared" si="124"/>
        <v>3</v>
      </c>
      <c r="O135" s="141">
        <f t="shared" si="125"/>
        <v>1.1661903789690602</v>
      </c>
      <c r="P135" s="141">
        <f>(U135-M135)</f>
        <v>0.79999999999999982</v>
      </c>
      <c r="Q135" s="39">
        <v>2</v>
      </c>
      <c r="R135" s="39">
        <v>3</v>
      </c>
      <c r="S135" s="39">
        <v>4</v>
      </c>
      <c r="T135" s="39">
        <v>2</v>
      </c>
      <c r="U135" s="41">
        <v>3</v>
      </c>
      <c r="V135" s="40">
        <f>SUM(Q135:U135)</f>
        <v>14</v>
      </c>
      <c r="W135" s="141">
        <f>AVERAGE(Q135:U135)</f>
        <v>2.8</v>
      </c>
      <c r="X135" s="40">
        <f>MAX(Q135:U135)-MIN(Q135:U135)</f>
        <v>2</v>
      </c>
      <c r="Y135" s="141">
        <f>_xlfn.STDEV.P(Q135:U135)</f>
        <v>0.74833147735478833</v>
      </c>
      <c r="Z135" s="141">
        <f t="shared" si="126"/>
        <v>0.20000000000000018</v>
      </c>
      <c r="AA135" s="42">
        <f t="shared" si="127"/>
        <v>25</v>
      </c>
      <c r="AB135" s="144">
        <f t="shared" si="128"/>
        <v>2.5</v>
      </c>
      <c r="AC135" s="42">
        <f t="shared" si="129"/>
        <v>3</v>
      </c>
      <c r="AD135" s="144">
        <f t="shared" si="130"/>
        <v>1.0246950765959599</v>
      </c>
      <c r="AE135" s="144">
        <f t="shared" si="131"/>
        <v>0.5</v>
      </c>
    </row>
    <row r="136" spans="2:31" ht="15.75" thickBot="1" x14ac:dyDescent="0.3">
      <c r="B136" s="58" t="s">
        <v>28</v>
      </c>
      <c r="C136" s="43">
        <v>0</v>
      </c>
      <c r="D136" s="247">
        <f>(D135/D171)</f>
        <v>4.0816326530612242E-2</v>
      </c>
      <c r="E136" s="247">
        <f t="shared" ref="E136:K136" si="147">(E135/E171)</f>
        <v>3.5714285714285712E-2</v>
      </c>
      <c r="F136" s="247">
        <f t="shared" si="147"/>
        <v>4.3478260869565216E-2</v>
      </c>
      <c r="G136" s="138">
        <f t="shared" si="147"/>
        <v>1.6949152542372881E-2</v>
      </c>
      <c r="H136" s="138">
        <f t="shared" si="147"/>
        <v>3.896103896103896E-2</v>
      </c>
      <c r="I136" s="138">
        <f t="shared" si="147"/>
        <v>8.1632653061224483E-2</v>
      </c>
      <c r="J136" s="138">
        <f t="shared" si="147"/>
        <v>2.0408163265306121E-2</v>
      </c>
      <c r="K136" s="138">
        <f t="shared" si="147"/>
        <v>3.7735849056603772E-2</v>
      </c>
      <c r="L136" s="139">
        <f t="shared" ref="L136:AA136" si="148">(L135/L171)</f>
        <v>3.8327526132404179E-2</v>
      </c>
      <c r="M136" s="225"/>
      <c r="N136" s="225"/>
      <c r="O136" s="225"/>
      <c r="P136" s="225"/>
      <c r="Q136" s="138">
        <f t="shared" ref="Q136:T136" si="149">(Q135/Q171)</f>
        <v>2.8169014084507043E-2</v>
      </c>
      <c r="R136" s="138">
        <f t="shared" si="149"/>
        <v>4.5454545454545456E-2</v>
      </c>
      <c r="S136" s="138">
        <f t="shared" si="149"/>
        <v>5.9701492537313432E-2</v>
      </c>
      <c r="T136" s="138">
        <f t="shared" si="149"/>
        <v>2.9850746268656716E-2</v>
      </c>
      <c r="U136" s="136">
        <f t="shared" si="148"/>
        <v>4.2857142857142858E-2</v>
      </c>
      <c r="V136" s="139">
        <f t="shared" si="148"/>
        <v>4.1055718475073312E-2</v>
      </c>
      <c r="W136" s="228"/>
      <c r="X136" s="225"/>
      <c r="Y136" s="228"/>
      <c r="Z136" s="228"/>
      <c r="AA136" s="140">
        <f t="shared" si="148"/>
        <v>3.9808917197452227E-2</v>
      </c>
      <c r="AB136" s="153"/>
      <c r="AC136" s="153"/>
      <c r="AD136" s="168"/>
      <c r="AE136" s="168"/>
    </row>
    <row r="137" spans="2:31" x14ac:dyDescent="0.25">
      <c r="B137" s="59">
        <v>1400</v>
      </c>
      <c r="C137" s="38">
        <v>0</v>
      </c>
      <c r="D137" s="38">
        <v>0</v>
      </c>
      <c r="E137" s="38">
        <v>0</v>
      </c>
      <c r="F137" s="38">
        <v>3</v>
      </c>
      <c r="G137" s="39">
        <v>2</v>
      </c>
      <c r="H137" s="39">
        <v>4</v>
      </c>
      <c r="I137" s="39">
        <v>4</v>
      </c>
      <c r="J137" s="39">
        <v>1</v>
      </c>
      <c r="K137" s="39">
        <v>3</v>
      </c>
      <c r="L137" s="40">
        <f>SUM(G137:K137)</f>
        <v>14</v>
      </c>
      <c r="M137" s="141">
        <f t="shared" si="123"/>
        <v>2.8</v>
      </c>
      <c r="N137" s="40">
        <f t="shared" si="124"/>
        <v>3</v>
      </c>
      <c r="O137" s="141">
        <f t="shared" si="125"/>
        <v>1.1661903789690602</v>
      </c>
      <c r="P137" s="141">
        <f>(U137-M137)</f>
        <v>-0.79999999999999982</v>
      </c>
      <c r="Q137" s="39">
        <v>4</v>
      </c>
      <c r="R137" s="39">
        <v>8</v>
      </c>
      <c r="S137" s="39">
        <v>3</v>
      </c>
      <c r="T137" s="39">
        <v>4</v>
      </c>
      <c r="U137" s="41">
        <v>2</v>
      </c>
      <c r="V137" s="40">
        <f>SUM(Q137:U137)</f>
        <v>21</v>
      </c>
      <c r="W137" s="141">
        <f>AVERAGE(Q137:U137)</f>
        <v>4.2</v>
      </c>
      <c r="X137" s="40">
        <f>MAX(Q137:U137)-MIN(Q137:U137)</f>
        <v>6</v>
      </c>
      <c r="Y137" s="141">
        <f>_xlfn.STDEV.P(Q137:U137)</f>
        <v>2.0396078054371141</v>
      </c>
      <c r="Z137" s="141">
        <f t="shared" si="126"/>
        <v>-2.2000000000000002</v>
      </c>
      <c r="AA137" s="42">
        <f t="shared" si="127"/>
        <v>35</v>
      </c>
      <c r="AB137" s="144">
        <f t="shared" si="128"/>
        <v>3.5</v>
      </c>
      <c r="AC137" s="42">
        <f t="shared" si="129"/>
        <v>7</v>
      </c>
      <c r="AD137" s="144">
        <f t="shared" si="130"/>
        <v>1.8027756377319946</v>
      </c>
      <c r="AE137" s="144">
        <f t="shared" si="131"/>
        <v>-1.5</v>
      </c>
    </row>
    <row r="138" spans="2:31" ht="15.75" thickBot="1" x14ac:dyDescent="0.3">
      <c r="B138" s="58" t="s">
        <v>28</v>
      </c>
      <c r="C138" s="43">
        <v>0</v>
      </c>
      <c r="D138" s="247">
        <f>(D137/D171)</f>
        <v>0</v>
      </c>
      <c r="E138" s="247">
        <f t="shared" ref="E138:K138" si="150">(E137/E171)</f>
        <v>0</v>
      </c>
      <c r="F138" s="247">
        <f t="shared" si="150"/>
        <v>4.3478260869565216E-2</v>
      </c>
      <c r="G138" s="138">
        <f t="shared" si="150"/>
        <v>3.3898305084745763E-2</v>
      </c>
      <c r="H138" s="138">
        <f t="shared" si="150"/>
        <v>5.1948051948051951E-2</v>
      </c>
      <c r="I138" s="138">
        <f t="shared" si="150"/>
        <v>8.1632653061224483E-2</v>
      </c>
      <c r="J138" s="138">
        <f t="shared" si="150"/>
        <v>2.0408163265306121E-2</v>
      </c>
      <c r="K138" s="138">
        <f t="shared" si="150"/>
        <v>5.6603773584905662E-2</v>
      </c>
      <c r="L138" s="139">
        <f t="shared" ref="L138:AA138" si="151">(L137/L171)</f>
        <v>4.878048780487805E-2</v>
      </c>
      <c r="M138" s="225"/>
      <c r="N138" s="225"/>
      <c r="O138" s="225"/>
      <c r="P138" s="225"/>
      <c r="Q138" s="138">
        <f t="shared" ref="Q138:T138" si="152">(Q137/Q171)</f>
        <v>5.6338028169014086E-2</v>
      </c>
      <c r="R138" s="138">
        <f t="shared" si="152"/>
        <v>0.12121212121212122</v>
      </c>
      <c r="S138" s="138">
        <f t="shared" si="152"/>
        <v>4.4776119402985072E-2</v>
      </c>
      <c r="T138" s="138">
        <f t="shared" si="152"/>
        <v>5.9701492537313432E-2</v>
      </c>
      <c r="U138" s="136">
        <f t="shared" si="151"/>
        <v>2.8571428571428571E-2</v>
      </c>
      <c r="V138" s="139">
        <f t="shared" si="151"/>
        <v>6.1583577712609971E-2</v>
      </c>
      <c r="W138" s="228"/>
      <c r="X138" s="225"/>
      <c r="Y138" s="228"/>
      <c r="Z138" s="228"/>
      <c r="AA138" s="140">
        <f t="shared" si="151"/>
        <v>5.5732484076433123E-2</v>
      </c>
      <c r="AB138" s="153"/>
      <c r="AC138" s="153"/>
      <c r="AD138" s="168"/>
      <c r="AE138" s="168"/>
    </row>
    <row r="139" spans="2:31" x14ac:dyDescent="0.25">
      <c r="B139" s="59">
        <v>1500</v>
      </c>
      <c r="C139" s="38">
        <v>0</v>
      </c>
      <c r="D139" s="38">
        <v>3</v>
      </c>
      <c r="E139" s="38">
        <v>1</v>
      </c>
      <c r="F139" s="38">
        <v>1</v>
      </c>
      <c r="G139" s="39">
        <v>3</v>
      </c>
      <c r="H139" s="39">
        <v>2</v>
      </c>
      <c r="I139" s="39">
        <v>2</v>
      </c>
      <c r="J139" s="39">
        <v>2</v>
      </c>
      <c r="K139" s="39">
        <v>2</v>
      </c>
      <c r="L139" s="40">
        <f>SUM(G139:K139)</f>
        <v>11</v>
      </c>
      <c r="M139" s="141">
        <f t="shared" si="123"/>
        <v>2.2000000000000002</v>
      </c>
      <c r="N139" s="40">
        <f t="shared" si="124"/>
        <v>1</v>
      </c>
      <c r="O139" s="141">
        <f t="shared" si="125"/>
        <v>0.4</v>
      </c>
      <c r="P139" s="141">
        <f>(U139-M139)</f>
        <v>-0.20000000000000018</v>
      </c>
      <c r="Q139" s="39">
        <v>2</v>
      </c>
      <c r="R139" s="39">
        <v>4</v>
      </c>
      <c r="S139" s="39">
        <v>2</v>
      </c>
      <c r="T139" s="39">
        <v>3</v>
      </c>
      <c r="U139" s="41">
        <v>2</v>
      </c>
      <c r="V139" s="40">
        <f>SUM(Q139:U139)</f>
        <v>13</v>
      </c>
      <c r="W139" s="141">
        <f>AVERAGE(Q139:U139)</f>
        <v>2.6</v>
      </c>
      <c r="X139" s="40">
        <f>MAX(Q139:U139)-MIN(Q139:U139)</f>
        <v>2</v>
      </c>
      <c r="Y139" s="141">
        <f>_xlfn.STDEV.P(Q139:U139)</f>
        <v>0.8</v>
      </c>
      <c r="Z139" s="141">
        <f t="shared" si="126"/>
        <v>-0.60000000000000009</v>
      </c>
      <c r="AA139" s="42">
        <f t="shared" si="127"/>
        <v>24</v>
      </c>
      <c r="AB139" s="144">
        <f t="shared" si="128"/>
        <v>2.4</v>
      </c>
      <c r="AC139" s="42">
        <f t="shared" si="129"/>
        <v>2</v>
      </c>
      <c r="AD139" s="144">
        <f t="shared" si="130"/>
        <v>0.66332495807107994</v>
      </c>
      <c r="AE139" s="144">
        <f t="shared" si="131"/>
        <v>-0.39999999999999991</v>
      </c>
    </row>
    <row r="140" spans="2:31" ht="15.75" thickBot="1" x14ac:dyDescent="0.3">
      <c r="B140" s="58" t="s">
        <v>28</v>
      </c>
      <c r="C140" s="43">
        <v>0</v>
      </c>
      <c r="D140" s="247">
        <f>(D139/D171)</f>
        <v>6.1224489795918366E-2</v>
      </c>
      <c r="E140" s="247">
        <f t="shared" ref="E140:K140" si="153">(E139/E171)</f>
        <v>1.7857142857142856E-2</v>
      </c>
      <c r="F140" s="247">
        <f t="shared" si="153"/>
        <v>1.4492753623188406E-2</v>
      </c>
      <c r="G140" s="138">
        <f t="shared" si="153"/>
        <v>5.0847457627118647E-2</v>
      </c>
      <c r="H140" s="138">
        <f t="shared" si="153"/>
        <v>2.5974025974025976E-2</v>
      </c>
      <c r="I140" s="138">
        <f t="shared" si="153"/>
        <v>4.0816326530612242E-2</v>
      </c>
      <c r="J140" s="138">
        <f t="shared" si="153"/>
        <v>4.0816326530612242E-2</v>
      </c>
      <c r="K140" s="138">
        <f t="shared" si="153"/>
        <v>3.7735849056603772E-2</v>
      </c>
      <c r="L140" s="139">
        <f t="shared" ref="L140:AA140" si="154">(L139/L171)</f>
        <v>3.8327526132404179E-2</v>
      </c>
      <c r="M140" s="225"/>
      <c r="N140" s="225"/>
      <c r="O140" s="225"/>
      <c r="P140" s="225"/>
      <c r="Q140" s="138">
        <f t="shared" ref="Q140:T140" si="155">(Q139/Q171)</f>
        <v>2.8169014084507043E-2</v>
      </c>
      <c r="R140" s="138">
        <f t="shared" si="155"/>
        <v>6.0606060606060608E-2</v>
      </c>
      <c r="S140" s="138">
        <f t="shared" si="155"/>
        <v>2.9850746268656716E-2</v>
      </c>
      <c r="T140" s="138">
        <f t="shared" si="155"/>
        <v>4.4776119402985072E-2</v>
      </c>
      <c r="U140" s="136">
        <f t="shared" si="154"/>
        <v>2.8571428571428571E-2</v>
      </c>
      <c r="V140" s="139">
        <f t="shared" si="154"/>
        <v>3.8123167155425221E-2</v>
      </c>
      <c r="W140" s="228"/>
      <c r="X140" s="225"/>
      <c r="Y140" s="228"/>
      <c r="Z140" s="228"/>
      <c r="AA140" s="140">
        <f t="shared" si="154"/>
        <v>3.8216560509554139E-2</v>
      </c>
      <c r="AB140" s="153"/>
      <c r="AC140" s="153"/>
      <c r="AD140" s="168"/>
      <c r="AE140" s="168"/>
    </row>
    <row r="141" spans="2:31" x14ac:dyDescent="0.25">
      <c r="B141" s="59">
        <v>1600</v>
      </c>
      <c r="C141" s="38">
        <v>0</v>
      </c>
      <c r="D141" s="38">
        <v>1</v>
      </c>
      <c r="E141" s="38">
        <v>3</v>
      </c>
      <c r="F141" s="38">
        <v>3</v>
      </c>
      <c r="G141" s="39">
        <v>0</v>
      </c>
      <c r="H141" s="39">
        <v>4</v>
      </c>
      <c r="I141" s="39">
        <v>3</v>
      </c>
      <c r="J141" s="39">
        <v>4</v>
      </c>
      <c r="K141" s="39">
        <v>5</v>
      </c>
      <c r="L141" s="40">
        <f>SUM(G141:K141)</f>
        <v>16</v>
      </c>
      <c r="M141" s="141">
        <f t="shared" si="123"/>
        <v>3.2</v>
      </c>
      <c r="N141" s="40">
        <f t="shared" si="124"/>
        <v>5</v>
      </c>
      <c r="O141" s="141">
        <f t="shared" si="125"/>
        <v>1.7204650534085253</v>
      </c>
      <c r="P141" s="141">
        <f>(U141-M141)</f>
        <v>-3.2</v>
      </c>
      <c r="Q141" s="39">
        <v>6</v>
      </c>
      <c r="R141" s="39">
        <v>1</v>
      </c>
      <c r="S141" s="39">
        <v>1</v>
      </c>
      <c r="T141" s="39">
        <v>2</v>
      </c>
      <c r="U141" s="41">
        <v>0</v>
      </c>
      <c r="V141" s="40">
        <f>SUM(Q141:U141)</f>
        <v>10</v>
      </c>
      <c r="W141" s="141">
        <f>AVERAGE(Q141:U141)</f>
        <v>2</v>
      </c>
      <c r="X141" s="40">
        <f>MAX(Q141:U141)-MIN(Q141:U141)</f>
        <v>6</v>
      </c>
      <c r="Y141" s="141">
        <f>_xlfn.STDEV.P(Q141:U141)</f>
        <v>2.0976176963403033</v>
      </c>
      <c r="Z141" s="141">
        <f t="shared" si="126"/>
        <v>-2</v>
      </c>
      <c r="AA141" s="42">
        <f t="shared" si="127"/>
        <v>26</v>
      </c>
      <c r="AB141" s="144">
        <f t="shared" si="128"/>
        <v>2.6</v>
      </c>
      <c r="AC141" s="42">
        <f t="shared" si="129"/>
        <v>6</v>
      </c>
      <c r="AD141" s="144">
        <f t="shared" si="130"/>
        <v>2.0099751242241779</v>
      </c>
      <c r="AE141" s="144">
        <f t="shared" si="131"/>
        <v>-2.6</v>
      </c>
    </row>
    <row r="142" spans="2:31" ht="15.75" thickBot="1" x14ac:dyDescent="0.3">
      <c r="B142" s="58" t="s">
        <v>28</v>
      </c>
      <c r="C142" s="43">
        <v>0</v>
      </c>
      <c r="D142" s="247">
        <f>(D141/D171)</f>
        <v>2.0408163265306121E-2</v>
      </c>
      <c r="E142" s="247">
        <f t="shared" ref="E142:K142" si="156">(E141/E171)</f>
        <v>5.3571428571428568E-2</v>
      </c>
      <c r="F142" s="247">
        <f t="shared" si="156"/>
        <v>4.3478260869565216E-2</v>
      </c>
      <c r="G142" s="138">
        <f t="shared" si="156"/>
        <v>0</v>
      </c>
      <c r="H142" s="138">
        <f t="shared" si="156"/>
        <v>5.1948051948051951E-2</v>
      </c>
      <c r="I142" s="138">
        <f t="shared" si="156"/>
        <v>6.1224489795918366E-2</v>
      </c>
      <c r="J142" s="138">
        <f t="shared" si="156"/>
        <v>8.1632653061224483E-2</v>
      </c>
      <c r="K142" s="138">
        <f t="shared" si="156"/>
        <v>9.4339622641509441E-2</v>
      </c>
      <c r="L142" s="139">
        <f t="shared" ref="L142:AA142" si="157">(L141/L171)</f>
        <v>5.5749128919860627E-2</v>
      </c>
      <c r="M142" s="225"/>
      <c r="N142" s="225"/>
      <c r="O142" s="225"/>
      <c r="P142" s="225"/>
      <c r="Q142" s="138">
        <f t="shared" ref="Q142:T142" si="158">(Q141/Q171)</f>
        <v>8.4507042253521125E-2</v>
      </c>
      <c r="R142" s="138">
        <f t="shared" si="158"/>
        <v>1.5151515151515152E-2</v>
      </c>
      <c r="S142" s="138">
        <f t="shared" si="158"/>
        <v>1.4925373134328358E-2</v>
      </c>
      <c r="T142" s="138">
        <f t="shared" si="158"/>
        <v>2.9850746268656716E-2</v>
      </c>
      <c r="U142" s="136">
        <f t="shared" si="157"/>
        <v>0</v>
      </c>
      <c r="V142" s="139">
        <f t="shared" si="157"/>
        <v>2.932551319648094E-2</v>
      </c>
      <c r="W142" s="228"/>
      <c r="X142" s="225"/>
      <c r="Y142" s="228"/>
      <c r="Z142" s="228"/>
      <c r="AA142" s="140">
        <f t="shared" si="157"/>
        <v>4.1401273885350316E-2</v>
      </c>
      <c r="AB142" s="153"/>
      <c r="AC142" s="153"/>
      <c r="AD142" s="168"/>
      <c r="AE142" s="168"/>
    </row>
    <row r="143" spans="2:31" x14ac:dyDescent="0.25">
      <c r="B143" s="59">
        <v>1700</v>
      </c>
      <c r="C143" s="38">
        <v>0</v>
      </c>
      <c r="D143" s="38">
        <v>0</v>
      </c>
      <c r="E143" s="38">
        <v>1</v>
      </c>
      <c r="F143" s="38">
        <v>2</v>
      </c>
      <c r="G143" s="39">
        <v>3</v>
      </c>
      <c r="H143" s="39">
        <v>1</v>
      </c>
      <c r="I143" s="39">
        <v>0</v>
      </c>
      <c r="J143" s="39">
        <v>6</v>
      </c>
      <c r="K143" s="39">
        <v>3</v>
      </c>
      <c r="L143" s="40">
        <f>SUM(G143:K143)</f>
        <v>13</v>
      </c>
      <c r="M143" s="141">
        <f t="shared" si="123"/>
        <v>2.6</v>
      </c>
      <c r="N143" s="40">
        <f t="shared" si="124"/>
        <v>6</v>
      </c>
      <c r="O143" s="141">
        <f t="shared" si="125"/>
        <v>2.0591260281974</v>
      </c>
      <c r="P143" s="141">
        <f>(U143-M143)</f>
        <v>1.4</v>
      </c>
      <c r="Q143" s="39">
        <v>2</v>
      </c>
      <c r="R143" s="39">
        <v>5</v>
      </c>
      <c r="S143" s="39">
        <v>2</v>
      </c>
      <c r="T143" s="39">
        <v>6</v>
      </c>
      <c r="U143" s="41">
        <v>4</v>
      </c>
      <c r="V143" s="40">
        <f>SUM(Q143:U143)</f>
        <v>19</v>
      </c>
      <c r="W143" s="141">
        <f>AVERAGE(Q143:U143)</f>
        <v>3.8</v>
      </c>
      <c r="X143" s="40">
        <f>MAX(Q143:U143)-MIN(Q143:U143)</f>
        <v>4</v>
      </c>
      <c r="Y143" s="141">
        <f>_xlfn.STDEV.P(Q143:U143)</f>
        <v>1.6</v>
      </c>
      <c r="Z143" s="141">
        <f t="shared" si="126"/>
        <v>0.20000000000000018</v>
      </c>
      <c r="AA143" s="42">
        <f t="shared" si="127"/>
        <v>32</v>
      </c>
      <c r="AB143" s="144">
        <f t="shared" si="128"/>
        <v>3.2</v>
      </c>
      <c r="AC143" s="42">
        <f t="shared" si="129"/>
        <v>6</v>
      </c>
      <c r="AD143" s="144">
        <f t="shared" si="130"/>
        <v>1.9390719429665315</v>
      </c>
      <c r="AE143" s="144">
        <f t="shared" si="131"/>
        <v>0.79999999999999982</v>
      </c>
    </row>
    <row r="144" spans="2:31" ht="15.75" thickBot="1" x14ac:dyDescent="0.3">
      <c r="B144" s="58" t="s">
        <v>28</v>
      </c>
      <c r="C144" s="43">
        <v>0</v>
      </c>
      <c r="D144" s="251">
        <f>(D143/D171)</f>
        <v>0</v>
      </c>
      <c r="E144" s="251">
        <f t="shared" ref="E144:K144" si="159">(E143/E171)</f>
        <v>1.7857142857142856E-2</v>
      </c>
      <c r="F144" s="251">
        <f t="shared" si="159"/>
        <v>2.8985507246376812E-2</v>
      </c>
      <c r="G144" s="222">
        <f t="shared" si="159"/>
        <v>5.0847457627118647E-2</v>
      </c>
      <c r="H144" s="222">
        <f t="shared" si="159"/>
        <v>1.2987012987012988E-2</v>
      </c>
      <c r="I144" s="222">
        <f t="shared" si="159"/>
        <v>0</v>
      </c>
      <c r="J144" s="222">
        <f t="shared" si="159"/>
        <v>0.12244897959183673</v>
      </c>
      <c r="K144" s="222">
        <f t="shared" si="159"/>
        <v>5.6603773584905662E-2</v>
      </c>
      <c r="L144" s="226">
        <f t="shared" ref="L144:AA144" si="160">(L143/L171)</f>
        <v>4.5296167247386762E-2</v>
      </c>
      <c r="M144" s="225"/>
      <c r="N144" s="225"/>
      <c r="O144" s="225"/>
      <c r="P144" s="225"/>
      <c r="Q144" s="222">
        <f t="shared" ref="Q144:T144" si="161">(Q143/Q171)</f>
        <v>2.8169014084507043E-2</v>
      </c>
      <c r="R144" s="222">
        <f t="shared" si="161"/>
        <v>7.575757575757576E-2</v>
      </c>
      <c r="S144" s="222">
        <f t="shared" si="161"/>
        <v>2.9850746268656716E-2</v>
      </c>
      <c r="T144" s="222">
        <f t="shared" si="161"/>
        <v>8.9552238805970144E-2</v>
      </c>
      <c r="U144" s="224">
        <f t="shared" si="160"/>
        <v>5.7142857142857141E-2</v>
      </c>
      <c r="V144" s="226">
        <f t="shared" si="160"/>
        <v>5.5718475073313782E-2</v>
      </c>
      <c r="W144" s="228"/>
      <c r="X144" s="225"/>
      <c r="Y144" s="228"/>
      <c r="Z144" s="228"/>
      <c r="AA144" s="227">
        <f t="shared" si="160"/>
        <v>5.0955414012738856E-2</v>
      </c>
      <c r="AB144" s="153"/>
      <c r="AC144" s="153"/>
      <c r="AD144" s="168"/>
      <c r="AE144" s="168"/>
    </row>
    <row r="145" spans="2:31" x14ac:dyDescent="0.25">
      <c r="B145" s="59">
        <v>1800</v>
      </c>
      <c r="C145" s="38">
        <v>0</v>
      </c>
      <c r="D145" s="38">
        <v>3</v>
      </c>
      <c r="E145" s="38">
        <v>2</v>
      </c>
      <c r="F145" s="38">
        <v>1</v>
      </c>
      <c r="G145" s="39">
        <v>3</v>
      </c>
      <c r="H145" s="39">
        <v>1</v>
      </c>
      <c r="I145" s="39">
        <v>3</v>
      </c>
      <c r="J145" s="39">
        <v>4</v>
      </c>
      <c r="K145" s="39">
        <v>1</v>
      </c>
      <c r="L145" s="40">
        <f>SUM(G145:K145)</f>
        <v>12</v>
      </c>
      <c r="M145" s="141">
        <f t="shared" si="123"/>
        <v>2.4</v>
      </c>
      <c r="N145" s="40">
        <f t="shared" si="124"/>
        <v>3</v>
      </c>
      <c r="O145" s="141">
        <f t="shared" si="125"/>
        <v>1.2</v>
      </c>
      <c r="P145" s="141">
        <f>(U145-M145)</f>
        <v>-2.4</v>
      </c>
      <c r="Q145" s="39">
        <v>3</v>
      </c>
      <c r="R145" s="39">
        <v>4</v>
      </c>
      <c r="S145" s="39">
        <v>8</v>
      </c>
      <c r="T145" s="39">
        <v>4</v>
      </c>
      <c r="U145" s="41">
        <v>0</v>
      </c>
      <c r="V145" s="40">
        <f>SUM(Q145:U145)</f>
        <v>19</v>
      </c>
      <c r="W145" s="141">
        <f>AVERAGE(Q145:U145)</f>
        <v>3.8</v>
      </c>
      <c r="X145" s="40">
        <f>MAX(Q145:U145)-MIN(Q145:U145)</f>
        <v>8</v>
      </c>
      <c r="Y145" s="141">
        <f>_xlfn.STDEV.P(Q145:U145)</f>
        <v>2.5612496949731396</v>
      </c>
      <c r="Z145" s="141">
        <f t="shared" si="126"/>
        <v>-3.8</v>
      </c>
      <c r="AA145" s="42">
        <f t="shared" si="127"/>
        <v>31</v>
      </c>
      <c r="AB145" s="144">
        <f t="shared" si="128"/>
        <v>3.1</v>
      </c>
      <c r="AC145" s="42">
        <f t="shared" si="129"/>
        <v>8</v>
      </c>
      <c r="AD145" s="144">
        <f t="shared" si="130"/>
        <v>2.118962010041709</v>
      </c>
      <c r="AE145" s="144">
        <f t="shared" si="131"/>
        <v>-3.1</v>
      </c>
    </row>
    <row r="146" spans="2:31" ht="15.75" thickBot="1" x14ac:dyDescent="0.3">
      <c r="B146" s="58" t="s">
        <v>28</v>
      </c>
      <c r="C146" s="43">
        <v>0</v>
      </c>
      <c r="D146" s="247">
        <f>(D145/D171)</f>
        <v>6.1224489795918366E-2</v>
      </c>
      <c r="E146" s="247">
        <f t="shared" ref="E146:K146" si="162">(E145/E171)</f>
        <v>3.5714285714285712E-2</v>
      </c>
      <c r="F146" s="247">
        <f t="shared" si="162"/>
        <v>1.4492753623188406E-2</v>
      </c>
      <c r="G146" s="138">
        <f t="shared" si="162"/>
        <v>5.0847457627118647E-2</v>
      </c>
      <c r="H146" s="138">
        <f t="shared" si="162"/>
        <v>1.2987012987012988E-2</v>
      </c>
      <c r="I146" s="138">
        <f t="shared" si="162"/>
        <v>6.1224489795918366E-2</v>
      </c>
      <c r="J146" s="138">
        <f t="shared" si="162"/>
        <v>8.1632653061224483E-2</v>
      </c>
      <c r="K146" s="138">
        <f t="shared" si="162"/>
        <v>1.8867924528301886E-2</v>
      </c>
      <c r="L146" s="139">
        <f t="shared" ref="L146:AA146" si="163">(L145/L171)</f>
        <v>4.1811846689895474E-2</v>
      </c>
      <c r="M146" s="225"/>
      <c r="N146" s="225"/>
      <c r="O146" s="225"/>
      <c r="P146" s="225"/>
      <c r="Q146" s="138">
        <f t="shared" ref="Q146:T146" si="164">(Q145/Q171)</f>
        <v>4.2253521126760563E-2</v>
      </c>
      <c r="R146" s="138">
        <f t="shared" si="164"/>
        <v>6.0606060606060608E-2</v>
      </c>
      <c r="S146" s="138">
        <f t="shared" si="164"/>
        <v>0.11940298507462686</v>
      </c>
      <c r="T146" s="138">
        <f t="shared" si="164"/>
        <v>5.9701492537313432E-2</v>
      </c>
      <c r="U146" s="136">
        <f t="shared" si="163"/>
        <v>0</v>
      </c>
      <c r="V146" s="139">
        <f t="shared" si="163"/>
        <v>5.5718475073313782E-2</v>
      </c>
      <c r="W146" s="228"/>
      <c r="X146" s="225"/>
      <c r="Y146" s="228"/>
      <c r="Z146" s="228"/>
      <c r="AA146" s="140">
        <f t="shared" si="163"/>
        <v>4.9363057324840767E-2</v>
      </c>
      <c r="AB146" s="153"/>
      <c r="AC146" s="153"/>
      <c r="AD146" s="168"/>
      <c r="AE146" s="168"/>
    </row>
    <row r="147" spans="2:31" x14ac:dyDescent="0.25">
      <c r="B147" s="63">
        <v>1900</v>
      </c>
      <c r="C147" s="38">
        <v>0</v>
      </c>
      <c r="D147" s="248">
        <v>1</v>
      </c>
      <c r="E147" s="248">
        <v>1</v>
      </c>
      <c r="F147" s="248">
        <v>3</v>
      </c>
      <c r="G147" s="52">
        <v>3</v>
      </c>
      <c r="H147" s="52">
        <v>5</v>
      </c>
      <c r="I147" s="52">
        <v>2</v>
      </c>
      <c r="J147" s="52">
        <v>1</v>
      </c>
      <c r="K147" s="52">
        <v>3</v>
      </c>
      <c r="L147" s="53">
        <f>SUM(G147:K147)</f>
        <v>14</v>
      </c>
      <c r="M147" s="141">
        <f t="shared" si="123"/>
        <v>2.8</v>
      </c>
      <c r="N147" s="40">
        <f t="shared" si="124"/>
        <v>4</v>
      </c>
      <c r="O147" s="141">
        <f t="shared" si="125"/>
        <v>1.3266499161421599</v>
      </c>
      <c r="P147" s="141">
        <f>(U147-M147)</f>
        <v>-0.79999999999999982</v>
      </c>
      <c r="Q147" s="52">
        <v>3</v>
      </c>
      <c r="R147" s="52">
        <v>1</v>
      </c>
      <c r="S147" s="52">
        <v>1</v>
      </c>
      <c r="T147" s="52">
        <v>2</v>
      </c>
      <c r="U147" s="54">
        <v>2</v>
      </c>
      <c r="V147" s="53">
        <f>SUM(Q147:U147)</f>
        <v>9</v>
      </c>
      <c r="W147" s="141">
        <f>AVERAGE(Q147:U147)</f>
        <v>1.8</v>
      </c>
      <c r="X147" s="40">
        <f>MAX(Q147:U147)-MIN(Q147:U147)</f>
        <v>2</v>
      </c>
      <c r="Y147" s="141">
        <f>_xlfn.STDEV.P(Q147:U147)</f>
        <v>0.74833147735478833</v>
      </c>
      <c r="Z147" s="141">
        <f t="shared" si="126"/>
        <v>0.19999999999999996</v>
      </c>
      <c r="AA147" s="42">
        <f t="shared" si="127"/>
        <v>23</v>
      </c>
      <c r="AB147" s="144">
        <f t="shared" si="128"/>
        <v>2.2999999999999998</v>
      </c>
      <c r="AC147" s="42">
        <f t="shared" si="129"/>
        <v>4</v>
      </c>
      <c r="AD147" s="144">
        <f t="shared" si="130"/>
        <v>1.1874342087037917</v>
      </c>
      <c r="AE147" s="144">
        <f t="shared" si="131"/>
        <v>-0.29999999999999982</v>
      </c>
    </row>
    <row r="148" spans="2:31" ht="15.75" thickBot="1" x14ac:dyDescent="0.3">
      <c r="B148" s="58" t="s">
        <v>28</v>
      </c>
      <c r="C148" s="43">
        <v>0</v>
      </c>
      <c r="D148" s="247">
        <f>(D147/D171)</f>
        <v>2.0408163265306121E-2</v>
      </c>
      <c r="E148" s="247">
        <f t="shared" ref="E148:K148" si="165">(E147/E171)</f>
        <v>1.7857142857142856E-2</v>
      </c>
      <c r="F148" s="247">
        <f t="shared" si="165"/>
        <v>4.3478260869565216E-2</v>
      </c>
      <c r="G148" s="138">
        <f t="shared" si="165"/>
        <v>5.0847457627118647E-2</v>
      </c>
      <c r="H148" s="138">
        <f t="shared" si="165"/>
        <v>6.4935064935064929E-2</v>
      </c>
      <c r="I148" s="138">
        <f t="shared" si="165"/>
        <v>4.0816326530612242E-2</v>
      </c>
      <c r="J148" s="138">
        <f t="shared" si="165"/>
        <v>2.0408163265306121E-2</v>
      </c>
      <c r="K148" s="138">
        <f t="shared" si="165"/>
        <v>5.6603773584905662E-2</v>
      </c>
      <c r="L148" s="139">
        <f t="shared" ref="L148:AA148" si="166">(L147/L171)</f>
        <v>4.878048780487805E-2</v>
      </c>
      <c r="M148" s="225"/>
      <c r="N148" s="225"/>
      <c r="O148" s="225"/>
      <c r="P148" s="225"/>
      <c r="Q148" s="138">
        <f t="shared" ref="Q148:T148" si="167">(Q147/Q171)</f>
        <v>4.2253521126760563E-2</v>
      </c>
      <c r="R148" s="138">
        <f t="shared" si="167"/>
        <v>1.5151515151515152E-2</v>
      </c>
      <c r="S148" s="138">
        <f t="shared" si="167"/>
        <v>1.4925373134328358E-2</v>
      </c>
      <c r="T148" s="138">
        <f t="shared" si="167"/>
        <v>2.9850746268656716E-2</v>
      </c>
      <c r="U148" s="136">
        <f t="shared" si="166"/>
        <v>2.8571428571428571E-2</v>
      </c>
      <c r="V148" s="139">
        <f t="shared" si="166"/>
        <v>2.6392961876832845E-2</v>
      </c>
      <c r="W148" s="228"/>
      <c r="X148" s="225"/>
      <c r="Y148" s="228"/>
      <c r="Z148" s="228"/>
      <c r="AA148" s="140">
        <f t="shared" si="166"/>
        <v>3.662420382165605E-2</v>
      </c>
      <c r="AB148" s="153"/>
      <c r="AC148" s="153"/>
      <c r="AD148" s="168"/>
      <c r="AE148" s="168"/>
    </row>
    <row r="149" spans="2:31" x14ac:dyDescent="0.25">
      <c r="B149" s="59">
        <v>2000</v>
      </c>
      <c r="C149" s="38">
        <v>0</v>
      </c>
      <c r="D149" s="38">
        <v>2</v>
      </c>
      <c r="E149" s="38">
        <v>3</v>
      </c>
      <c r="F149" s="38">
        <v>2</v>
      </c>
      <c r="G149" s="39">
        <v>1</v>
      </c>
      <c r="H149" s="39">
        <v>4</v>
      </c>
      <c r="I149" s="39">
        <v>2</v>
      </c>
      <c r="J149" s="39">
        <v>0</v>
      </c>
      <c r="K149" s="39">
        <v>3</v>
      </c>
      <c r="L149" s="40">
        <f>SUM(G149:K149)</f>
        <v>10</v>
      </c>
      <c r="M149" s="141">
        <f t="shared" si="123"/>
        <v>2</v>
      </c>
      <c r="N149" s="40">
        <f t="shared" si="124"/>
        <v>4</v>
      </c>
      <c r="O149" s="141">
        <f t="shared" si="125"/>
        <v>1.4142135623730951</v>
      </c>
      <c r="P149" s="141">
        <f>(U149-M149)</f>
        <v>7</v>
      </c>
      <c r="Q149" s="39">
        <v>4</v>
      </c>
      <c r="R149" s="39">
        <v>5</v>
      </c>
      <c r="S149" s="39">
        <v>2</v>
      </c>
      <c r="T149" s="39">
        <v>4</v>
      </c>
      <c r="U149" s="41">
        <v>9</v>
      </c>
      <c r="V149" s="40">
        <f>SUM(Q149:U149)</f>
        <v>24</v>
      </c>
      <c r="W149" s="141">
        <f>AVERAGE(Q149:U149)</f>
        <v>4.8</v>
      </c>
      <c r="X149" s="40">
        <f>MAX(Q149:U149)-MIN(Q149:U149)</f>
        <v>7</v>
      </c>
      <c r="Y149" s="141">
        <f>_xlfn.STDEV.P(Q149:U149)</f>
        <v>2.3151673805580453</v>
      </c>
      <c r="Z149" s="141">
        <f t="shared" si="126"/>
        <v>4.2</v>
      </c>
      <c r="AA149" s="42">
        <f t="shared" si="127"/>
        <v>34</v>
      </c>
      <c r="AB149" s="144">
        <f t="shared" si="128"/>
        <v>3.4</v>
      </c>
      <c r="AC149" s="42">
        <f t="shared" si="129"/>
        <v>9</v>
      </c>
      <c r="AD149" s="144">
        <f t="shared" si="130"/>
        <v>2.3748684174075834</v>
      </c>
      <c r="AE149" s="144">
        <f t="shared" si="131"/>
        <v>5.6</v>
      </c>
    </row>
    <row r="150" spans="2:31" ht="15.75" thickBot="1" x14ac:dyDescent="0.3">
      <c r="B150" s="58" t="s">
        <v>28</v>
      </c>
      <c r="C150" s="43">
        <v>0</v>
      </c>
      <c r="D150" s="247">
        <f>(D149/D171)</f>
        <v>4.0816326530612242E-2</v>
      </c>
      <c r="E150" s="247">
        <f t="shared" ref="E150:K150" si="168">(E149/E171)</f>
        <v>5.3571428571428568E-2</v>
      </c>
      <c r="F150" s="247">
        <f t="shared" si="168"/>
        <v>2.8985507246376812E-2</v>
      </c>
      <c r="G150" s="138">
        <f t="shared" si="168"/>
        <v>1.6949152542372881E-2</v>
      </c>
      <c r="H150" s="138">
        <f t="shared" si="168"/>
        <v>5.1948051948051951E-2</v>
      </c>
      <c r="I150" s="138">
        <f t="shared" si="168"/>
        <v>4.0816326530612242E-2</v>
      </c>
      <c r="J150" s="138">
        <f t="shared" si="168"/>
        <v>0</v>
      </c>
      <c r="K150" s="138">
        <f t="shared" si="168"/>
        <v>5.6603773584905662E-2</v>
      </c>
      <c r="L150" s="139">
        <f t="shared" ref="L150:AA150" si="169">(L149/L171)</f>
        <v>3.484320557491289E-2</v>
      </c>
      <c r="M150" s="225"/>
      <c r="N150" s="225"/>
      <c r="O150" s="225"/>
      <c r="P150" s="225"/>
      <c r="Q150" s="138">
        <f t="shared" ref="Q150:T150" si="170">(Q149/Q171)</f>
        <v>5.6338028169014086E-2</v>
      </c>
      <c r="R150" s="138">
        <f t="shared" si="170"/>
        <v>7.575757575757576E-2</v>
      </c>
      <c r="S150" s="138">
        <f t="shared" si="170"/>
        <v>2.9850746268656716E-2</v>
      </c>
      <c r="T150" s="138">
        <f t="shared" si="170"/>
        <v>5.9701492537313432E-2</v>
      </c>
      <c r="U150" s="136">
        <f t="shared" si="169"/>
        <v>0.12857142857142856</v>
      </c>
      <c r="V150" s="139">
        <f t="shared" si="169"/>
        <v>7.0381231671554259E-2</v>
      </c>
      <c r="W150" s="228"/>
      <c r="X150" s="225"/>
      <c r="Y150" s="228"/>
      <c r="Z150" s="228"/>
      <c r="AA150" s="140">
        <f t="shared" si="169"/>
        <v>5.4140127388535034E-2</v>
      </c>
      <c r="AB150" s="153"/>
      <c r="AC150" s="153"/>
      <c r="AD150" s="168"/>
      <c r="AE150" s="168"/>
    </row>
    <row r="151" spans="2:31" x14ac:dyDescent="0.25">
      <c r="B151" s="59">
        <v>2100</v>
      </c>
      <c r="C151" s="38">
        <v>0</v>
      </c>
      <c r="D151" s="38">
        <v>2</v>
      </c>
      <c r="E151" s="38">
        <v>5</v>
      </c>
      <c r="F151" s="38">
        <v>7</v>
      </c>
      <c r="G151" s="39">
        <v>6</v>
      </c>
      <c r="H151" s="39">
        <v>2</v>
      </c>
      <c r="I151" s="39">
        <v>2</v>
      </c>
      <c r="J151" s="39">
        <v>1</v>
      </c>
      <c r="K151" s="39">
        <v>1</v>
      </c>
      <c r="L151" s="40">
        <f>SUM(G151:K151)</f>
        <v>12</v>
      </c>
      <c r="M151" s="141">
        <f t="shared" si="123"/>
        <v>2.4</v>
      </c>
      <c r="N151" s="40">
        <f t="shared" si="124"/>
        <v>5</v>
      </c>
      <c r="O151" s="141">
        <f t="shared" si="125"/>
        <v>1.8547236990991407</v>
      </c>
      <c r="P151" s="141">
        <f>(U151-M151)</f>
        <v>0.60000000000000009</v>
      </c>
      <c r="Q151" s="39">
        <v>6</v>
      </c>
      <c r="R151" s="39">
        <v>4</v>
      </c>
      <c r="S151" s="39">
        <v>6</v>
      </c>
      <c r="T151" s="39">
        <v>1</v>
      </c>
      <c r="U151" s="41">
        <v>3</v>
      </c>
      <c r="V151" s="40">
        <f>SUM(Q151:U151)</f>
        <v>20</v>
      </c>
      <c r="W151" s="141">
        <f>AVERAGE(Q151:U151)</f>
        <v>4</v>
      </c>
      <c r="X151" s="40">
        <f>MAX(Q151:U151)-MIN(Q151:U151)</f>
        <v>5</v>
      </c>
      <c r="Y151" s="141">
        <f>_xlfn.STDEV.P(Q151:U151)</f>
        <v>1.8973665961010275</v>
      </c>
      <c r="Z151" s="141">
        <f t="shared" si="126"/>
        <v>-1</v>
      </c>
      <c r="AA151" s="42">
        <f t="shared" si="127"/>
        <v>32</v>
      </c>
      <c r="AB151" s="144">
        <f t="shared" si="128"/>
        <v>3.2</v>
      </c>
      <c r="AC151" s="42">
        <f t="shared" si="129"/>
        <v>5</v>
      </c>
      <c r="AD151" s="144">
        <f t="shared" si="130"/>
        <v>2.0396078054371141</v>
      </c>
      <c r="AE151" s="144">
        <f t="shared" si="131"/>
        <v>-0.20000000000000018</v>
      </c>
    </row>
    <row r="152" spans="2:31" ht="15.75" thickBot="1" x14ac:dyDescent="0.3">
      <c r="B152" s="58" t="s">
        <v>28</v>
      </c>
      <c r="C152" s="43">
        <v>0</v>
      </c>
      <c r="D152" s="247">
        <f>(D151/D171)</f>
        <v>4.0816326530612242E-2</v>
      </c>
      <c r="E152" s="247">
        <f t="shared" ref="E152:K152" si="171">(E151/E171)</f>
        <v>8.9285714285714288E-2</v>
      </c>
      <c r="F152" s="247">
        <f t="shared" si="171"/>
        <v>0.10144927536231885</v>
      </c>
      <c r="G152" s="138">
        <f t="shared" si="171"/>
        <v>0.10169491525423729</v>
      </c>
      <c r="H152" s="138">
        <f t="shared" si="171"/>
        <v>2.5974025974025976E-2</v>
      </c>
      <c r="I152" s="138">
        <f t="shared" si="171"/>
        <v>4.0816326530612242E-2</v>
      </c>
      <c r="J152" s="138">
        <f t="shared" si="171"/>
        <v>2.0408163265306121E-2</v>
      </c>
      <c r="K152" s="138">
        <f t="shared" si="171"/>
        <v>1.8867924528301886E-2</v>
      </c>
      <c r="L152" s="139">
        <f t="shared" ref="L152:AA152" si="172">(L151/L171)</f>
        <v>4.1811846689895474E-2</v>
      </c>
      <c r="M152" s="225"/>
      <c r="N152" s="225"/>
      <c r="O152" s="225"/>
      <c r="P152" s="225"/>
      <c r="Q152" s="138">
        <f t="shared" ref="Q152:T152" si="173">(Q151/Q171)</f>
        <v>8.4507042253521125E-2</v>
      </c>
      <c r="R152" s="138">
        <f t="shared" si="173"/>
        <v>6.0606060606060608E-2</v>
      </c>
      <c r="S152" s="138">
        <f t="shared" si="173"/>
        <v>8.9552238805970144E-2</v>
      </c>
      <c r="T152" s="138">
        <f t="shared" si="173"/>
        <v>1.4925373134328358E-2</v>
      </c>
      <c r="U152" s="136">
        <f t="shared" si="172"/>
        <v>4.2857142857142858E-2</v>
      </c>
      <c r="V152" s="139">
        <f t="shared" si="172"/>
        <v>5.865102639296188E-2</v>
      </c>
      <c r="W152" s="139">
        <f t="shared" si="172"/>
        <v>5.8651026392961873E-2</v>
      </c>
      <c r="X152" s="139">
        <f t="shared" si="172"/>
        <v>1</v>
      </c>
      <c r="Y152" s="139">
        <f t="shared" si="172"/>
        <v>0.97849210958016331</v>
      </c>
      <c r="Z152" s="139">
        <f t="shared" si="172"/>
        <v>-0.55555555555555647</v>
      </c>
      <c r="AA152" s="140">
        <f t="shared" si="172"/>
        <v>5.0955414012738856E-2</v>
      </c>
      <c r="AB152" s="153"/>
      <c r="AC152" s="153"/>
      <c r="AD152" s="153"/>
      <c r="AE152" s="168"/>
    </row>
    <row r="153" spans="2:31" x14ac:dyDescent="0.25">
      <c r="B153" s="59">
        <v>2200</v>
      </c>
      <c r="C153" s="38">
        <v>0</v>
      </c>
      <c r="D153" s="38">
        <v>5</v>
      </c>
      <c r="E153" s="38">
        <v>1</v>
      </c>
      <c r="F153" s="38">
        <v>3</v>
      </c>
      <c r="G153" s="39">
        <v>3</v>
      </c>
      <c r="H153" s="39">
        <v>5</v>
      </c>
      <c r="I153" s="39">
        <v>2</v>
      </c>
      <c r="J153" s="39">
        <v>1</v>
      </c>
      <c r="K153" s="39">
        <v>6</v>
      </c>
      <c r="L153" s="40">
        <f>SUM(G153:K153)</f>
        <v>17</v>
      </c>
      <c r="M153" s="141">
        <f t="shared" si="123"/>
        <v>3.4</v>
      </c>
      <c r="N153" s="40">
        <f t="shared" si="124"/>
        <v>5</v>
      </c>
      <c r="O153" s="141">
        <f t="shared" si="125"/>
        <v>1.8547236990991407</v>
      </c>
      <c r="P153" s="141">
        <f>(U153-M153)</f>
        <v>-2.4</v>
      </c>
      <c r="Q153" s="39">
        <v>3</v>
      </c>
      <c r="R153" s="39">
        <v>2</v>
      </c>
      <c r="S153" s="39">
        <v>5</v>
      </c>
      <c r="T153" s="39">
        <v>4</v>
      </c>
      <c r="U153" s="41">
        <v>1</v>
      </c>
      <c r="V153" s="40">
        <f>SUM(Q153:U153)</f>
        <v>15</v>
      </c>
      <c r="W153" s="141">
        <f>AVERAGE(Q153:U153)</f>
        <v>3</v>
      </c>
      <c r="X153" s="40">
        <f>MAX(Q153:U153)-MIN(Q153:U153)</f>
        <v>4</v>
      </c>
      <c r="Y153" s="141">
        <f>_xlfn.STDEV.P(Q153:U153)</f>
        <v>1.4142135623730951</v>
      </c>
      <c r="Z153" s="141">
        <f t="shared" si="126"/>
        <v>-2</v>
      </c>
      <c r="AA153" s="42">
        <f t="shared" si="127"/>
        <v>32</v>
      </c>
      <c r="AB153" s="144">
        <f t="shared" si="128"/>
        <v>3.2</v>
      </c>
      <c r="AC153" s="42">
        <f t="shared" si="129"/>
        <v>5</v>
      </c>
      <c r="AD153" s="144">
        <f t="shared" si="130"/>
        <v>1.6613247725836149</v>
      </c>
      <c r="AE153" s="144">
        <f t="shared" si="131"/>
        <v>-2.2000000000000002</v>
      </c>
    </row>
    <row r="154" spans="2:31" ht="15.75" thickBot="1" x14ac:dyDescent="0.3">
      <c r="B154" s="58" t="s">
        <v>28</v>
      </c>
      <c r="C154" s="43">
        <v>0</v>
      </c>
      <c r="D154" s="247">
        <f>(D153/D171)</f>
        <v>0.10204081632653061</v>
      </c>
      <c r="E154" s="247">
        <f t="shared" ref="E154:K154" si="174">(E153/E171)</f>
        <v>1.7857142857142856E-2</v>
      </c>
      <c r="F154" s="247">
        <f t="shared" si="174"/>
        <v>4.3478260869565216E-2</v>
      </c>
      <c r="G154" s="138">
        <f t="shared" si="174"/>
        <v>5.0847457627118647E-2</v>
      </c>
      <c r="H154" s="138">
        <f t="shared" si="174"/>
        <v>6.4935064935064929E-2</v>
      </c>
      <c r="I154" s="138">
        <f t="shared" si="174"/>
        <v>4.0816326530612242E-2</v>
      </c>
      <c r="J154" s="138">
        <f t="shared" si="174"/>
        <v>2.0408163265306121E-2</v>
      </c>
      <c r="K154" s="138">
        <f t="shared" si="174"/>
        <v>0.11320754716981132</v>
      </c>
      <c r="L154" s="139">
        <f t="shared" ref="L154:AA154" si="175">(L153/L171)</f>
        <v>5.9233449477351915E-2</v>
      </c>
      <c r="M154" s="225"/>
      <c r="N154" s="225"/>
      <c r="O154" s="225"/>
      <c r="P154" s="225"/>
      <c r="Q154" s="138">
        <f t="shared" ref="Q154:T154" si="176">(Q153/Q171)</f>
        <v>4.2253521126760563E-2</v>
      </c>
      <c r="R154" s="138">
        <f t="shared" si="176"/>
        <v>3.0303030303030304E-2</v>
      </c>
      <c r="S154" s="138">
        <f t="shared" si="176"/>
        <v>7.4626865671641784E-2</v>
      </c>
      <c r="T154" s="138">
        <f t="shared" si="176"/>
        <v>5.9701492537313432E-2</v>
      </c>
      <c r="U154" s="136">
        <f t="shared" si="175"/>
        <v>1.4285714285714285E-2</v>
      </c>
      <c r="V154" s="139">
        <f t="shared" si="175"/>
        <v>4.398826979472141E-2</v>
      </c>
      <c r="W154" s="139">
        <f t="shared" si="175"/>
        <v>4.3988269794721403E-2</v>
      </c>
      <c r="X154" s="139">
        <f t="shared" si="175"/>
        <v>0.8</v>
      </c>
      <c r="Y154" s="139">
        <f t="shared" si="175"/>
        <v>0.7293249574894729</v>
      </c>
      <c r="Z154" s="139">
        <f t="shared" si="175"/>
        <v>-1.1111111111111129</v>
      </c>
      <c r="AA154" s="140">
        <f t="shared" si="175"/>
        <v>5.0955414012738856E-2</v>
      </c>
      <c r="AB154" s="153"/>
      <c r="AC154" s="153"/>
      <c r="AD154" s="153"/>
      <c r="AE154" s="168"/>
    </row>
    <row r="155" spans="2:31" x14ac:dyDescent="0.25">
      <c r="B155" s="59">
        <v>2300</v>
      </c>
      <c r="C155" s="38">
        <v>0</v>
      </c>
      <c r="D155" s="38">
        <v>0</v>
      </c>
      <c r="E155" s="38">
        <v>4</v>
      </c>
      <c r="F155" s="38">
        <v>3</v>
      </c>
      <c r="G155" s="39">
        <v>7</v>
      </c>
      <c r="H155" s="39">
        <v>3</v>
      </c>
      <c r="I155" s="39">
        <v>2</v>
      </c>
      <c r="J155" s="39">
        <v>3</v>
      </c>
      <c r="K155" s="39">
        <v>2</v>
      </c>
      <c r="L155" s="40">
        <f>SUM(G155:K155)</f>
        <v>17</v>
      </c>
      <c r="M155" s="141">
        <f t="shared" si="123"/>
        <v>3.4</v>
      </c>
      <c r="N155" s="40">
        <f t="shared" si="124"/>
        <v>5</v>
      </c>
      <c r="O155" s="141">
        <f t="shared" si="125"/>
        <v>1.8547236990991407</v>
      </c>
      <c r="P155" s="141">
        <f>(U155-M155)</f>
        <v>0.60000000000000009</v>
      </c>
      <c r="Q155" s="39">
        <v>6</v>
      </c>
      <c r="R155" s="39">
        <v>2</v>
      </c>
      <c r="S155" s="39">
        <v>7</v>
      </c>
      <c r="T155" s="39">
        <v>1</v>
      </c>
      <c r="U155" s="41">
        <v>4</v>
      </c>
      <c r="V155" s="40">
        <f>SUM(Q155:U155)</f>
        <v>20</v>
      </c>
      <c r="W155" s="141">
        <f>AVERAGE(Q155:U155)</f>
        <v>4</v>
      </c>
      <c r="X155" s="40">
        <f>MAX(Q155:U155)-MIN(Q155:U155)</f>
        <v>6</v>
      </c>
      <c r="Y155" s="141">
        <f>_xlfn.STDEV.P(Q155:U155)</f>
        <v>2.2803508501982761</v>
      </c>
      <c r="Z155" s="141">
        <f t="shared" si="126"/>
        <v>0</v>
      </c>
      <c r="AA155" s="42">
        <f t="shared" si="127"/>
        <v>37</v>
      </c>
      <c r="AB155" s="144">
        <f t="shared" si="128"/>
        <v>3.7</v>
      </c>
      <c r="AC155" s="42">
        <f t="shared" si="129"/>
        <v>6</v>
      </c>
      <c r="AD155" s="144">
        <f t="shared" si="130"/>
        <v>2.1</v>
      </c>
      <c r="AE155" s="144">
        <f t="shared" si="131"/>
        <v>0.29999999999999982</v>
      </c>
    </row>
    <row r="156" spans="2:31" ht="15.75" thickBot="1" x14ac:dyDescent="0.3">
      <c r="B156" s="58" t="s">
        <v>28</v>
      </c>
      <c r="C156" s="43">
        <v>0</v>
      </c>
      <c r="D156" s="247">
        <f>(D155/D171)</f>
        <v>0</v>
      </c>
      <c r="E156" s="247">
        <f t="shared" ref="E156:K156" si="177">(E155/E171)</f>
        <v>7.1428571428571425E-2</v>
      </c>
      <c r="F156" s="247">
        <f t="shared" si="177"/>
        <v>4.3478260869565216E-2</v>
      </c>
      <c r="G156" s="138">
        <f t="shared" si="177"/>
        <v>0.11864406779661017</v>
      </c>
      <c r="H156" s="138">
        <f t="shared" si="177"/>
        <v>3.896103896103896E-2</v>
      </c>
      <c r="I156" s="138">
        <f t="shared" si="177"/>
        <v>4.0816326530612242E-2</v>
      </c>
      <c r="J156" s="138">
        <f t="shared" si="177"/>
        <v>6.1224489795918366E-2</v>
      </c>
      <c r="K156" s="138">
        <f t="shared" si="177"/>
        <v>3.7735849056603772E-2</v>
      </c>
      <c r="L156" s="139">
        <f t="shared" ref="L156:AA156" si="178">(L155/L171)</f>
        <v>5.9233449477351915E-2</v>
      </c>
      <c r="M156" s="225"/>
      <c r="N156" s="225"/>
      <c r="O156" s="225"/>
      <c r="P156" s="225"/>
      <c r="Q156" s="138">
        <f t="shared" ref="Q156:T156" si="179">(Q155/Q171)</f>
        <v>8.4507042253521125E-2</v>
      </c>
      <c r="R156" s="138">
        <f t="shared" si="179"/>
        <v>3.0303030303030304E-2</v>
      </c>
      <c r="S156" s="138">
        <f t="shared" si="179"/>
        <v>0.1044776119402985</v>
      </c>
      <c r="T156" s="138">
        <f t="shared" si="179"/>
        <v>1.4925373134328358E-2</v>
      </c>
      <c r="U156" s="136">
        <f t="shared" si="178"/>
        <v>5.7142857142857141E-2</v>
      </c>
      <c r="V156" s="139">
        <f t="shared" si="178"/>
        <v>5.865102639296188E-2</v>
      </c>
      <c r="W156" s="139">
        <f t="shared" si="178"/>
        <v>5.8651026392961873E-2</v>
      </c>
      <c r="X156" s="139">
        <f t="shared" si="178"/>
        <v>1.2</v>
      </c>
      <c r="Y156" s="139">
        <f t="shared" si="178"/>
        <v>1.1760011579094025</v>
      </c>
      <c r="Z156" s="139">
        <f t="shared" si="178"/>
        <v>0</v>
      </c>
      <c r="AA156" s="140">
        <f t="shared" si="178"/>
        <v>5.89171974522293E-2</v>
      </c>
      <c r="AB156" s="153"/>
      <c r="AC156" s="153"/>
      <c r="AD156" s="153"/>
      <c r="AE156" s="168"/>
    </row>
    <row r="157" spans="2:31" x14ac:dyDescent="0.25">
      <c r="B157" s="59">
        <v>0</v>
      </c>
      <c r="C157" s="38">
        <v>0</v>
      </c>
      <c r="D157" s="38">
        <v>5</v>
      </c>
      <c r="E157" s="38">
        <v>3</v>
      </c>
      <c r="F157" s="38">
        <v>6</v>
      </c>
      <c r="G157" s="39">
        <v>2</v>
      </c>
      <c r="H157" s="39">
        <v>5</v>
      </c>
      <c r="I157" s="39">
        <v>3</v>
      </c>
      <c r="J157" s="39">
        <v>3</v>
      </c>
      <c r="K157" s="39">
        <v>2</v>
      </c>
      <c r="L157" s="40">
        <f>SUM(G157:K157)</f>
        <v>15</v>
      </c>
      <c r="M157" s="141">
        <f t="shared" si="123"/>
        <v>3</v>
      </c>
      <c r="N157" s="40">
        <f t="shared" si="124"/>
        <v>3</v>
      </c>
      <c r="O157" s="141">
        <f t="shared" si="125"/>
        <v>1.0954451150103321</v>
      </c>
      <c r="P157" s="141">
        <f>(U157-M157)</f>
        <v>0</v>
      </c>
      <c r="Q157" s="39">
        <v>1</v>
      </c>
      <c r="R157" s="39">
        <v>2</v>
      </c>
      <c r="S157" s="39">
        <v>4</v>
      </c>
      <c r="T157" s="39">
        <v>3</v>
      </c>
      <c r="U157" s="41">
        <v>3</v>
      </c>
      <c r="V157" s="40">
        <f>SUM(Q157:U157)</f>
        <v>13</v>
      </c>
      <c r="W157" s="141">
        <f>AVERAGE(Q157:U157)</f>
        <v>2.6</v>
      </c>
      <c r="X157" s="40">
        <f>MAX(Q157:U157)-MIN(Q157:U157)</f>
        <v>3</v>
      </c>
      <c r="Y157" s="141">
        <f>_xlfn.STDEV.P(Q157:U157)</f>
        <v>1.019803902718557</v>
      </c>
      <c r="Z157" s="141">
        <f t="shared" si="126"/>
        <v>0.39999999999999991</v>
      </c>
      <c r="AA157" s="42">
        <f t="shared" si="127"/>
        <v>28</v>
      </c>
      <c r="AB157" s="144">
        <f t="shared" si="128"/>
        <v>2.8</v>
      </c>
      <c r="AC157" s="42">
        <f t="shared" si="129"/>
        <v>4</v>
      </c>
      <c r="AD157" s="144">
        <f t="shared" si="130"/>
        <v>1.0770329614269007</v>
      </c>
      <c r="AE157" s="144">
        <f t="shared" si="131"/>
        <v>0.20000000000000018</v>
      </c>
    </row>
    <row r="158" spans="2:31" ht="15.75" thickBot="1" x14ac:dyDescent="0.3">
      <c r="B158" s="58" t="s">
        <v>28</v>
      </c>
      <c r="C158" s="43">
        <v>0</v>
      </c>
      <c r="D158" s="247">
        <f>(D157/D171)</f>
        <v>0.10204081632653061</v>
      </c>
      <c r="E158" s="247">
        <f t="shared" ref="E158:K158" si="180">(E157/E171)</f>
        <v>5.3571428571428568E-2</v>
      </c>
      <c r="F158" s="247">
        <f t="shared" si="180"/>
        <v>8.6956521739130432E-2</v>
      </c>
      <c r="G158" s="138">
        <f t="shared" si="180"/>
        <v>3.3898305084745763E-2</v>
      </c>
      <c r="H158" s="138">
        <f t="shared" si="180"/>
        <v>6.4935064935064929E-2</v>
      </c>
      <c r="I158" s="138">
        <f t="shared" si="180"/>
        <v>6.1224489795918366E-2</v>
      </c>
      <c r="J158" s="138">
        <f t="shared" si="180"/>
        <v>6.1224489795918366E-2</v>
      </c>
      <c r="K158" s="138">
        <f t="shared" si="180"/>
        <v>3.7735849056603772E-2</v>
      </c>
      <c r="L158" s="139">
        <f t="shared" ref="L158" si="181">(L157/L171)</f>
        <v>5.2264808362369339E-2</v>
      </c>
      <c r="M158" s="225"/>
      <c r="N158" s="225"/>
      <c r="O158" s="225"/>
      <c r="P158" s="225"/>
      <c r="Q158" s="138">
        <f t="shared" ref="Q158:T158" si="182">(Q157/Q171)</f>
        <v>1.4084507042253521E-2</v>
      </c>
      <c r="R158" s="138">
        <f t="shared" si="182"/>
        <v>3.0303030303030304E-2</v>
      </c>
      <c r="S158" s="138">
        <f t="shared" si="182"/>
        <v>5.9701492537313432E-2</v>
      </c>
      <c r="T158" s="138">
        <f t="shared" si="182"/>
        <v>4.4776119402985072E-2</v>
      </c>
      <c r="U158" s="136">
        <f t="shared" ref="U158:AA158" si="183">(U157/U171)</f>
        <v>4.2857142857142858E-2</v>
      </c>
      <c r="V158" s="139">
        <f t="shared" si="183"/>
        <v>3.8123167155425221E-2</v>
      </c>
      <c r="W158" s="139">
        <f t="shared" si="183"/>
        <v>3.8123167155425221E-2</v>
      </c>
      <c r="X158" s="139">
        <f t="shared" si="183"/>
        <v>0.6</v>
      </c>
      <c r="Y158" s="139">
        <f t="shared" si="183"/>
        <v>0.52592370614077777</v>
      </c>
      <c r="Z158" s="139">
        <f t="shared" si="183"/>
        <v>0.22222222222222252</v>
      </c>
      <c r="AA158" s="140">
        <f t="shared" si="183"/>
        <v>4.4585987261146494E-2</v>
      </c>
      <c r="AB158" s="153"/>
      <c r="AC158" s="153"/>
      <c r="AD158" s="153"/>
      <c r="AE158" s="168"/>
    </row>
    <row r="159" spans="2:31" x14ac:dyDescent="0.25">
      <c r="B159" s="59">
        <v>100</v>
      </c>
      <c r="C159" s="38">
        <v>0</v>
      </c>
      <c r="D159" s="38">
        <v>10</v>
      </c>
      <c r="E159" s="38">
        <v>6</v>
      </c>
      <c r="F159" s="38">
        <v>12</v>
      </c>
      <c r="G159" s="39">
        <v>6</v>
      </c>
      <c r="H159" s="39">
        <v>7</v>
      </c>
      <c r="I159" s="39">
        <v>4</v>
      </c>
      <c r="J159" s="39">
        <v>7</v>
      </c>
      <c r="K159" s="39">
        <v>4</v>
      </c>
      <c r="L159" s="40">
        <f t="shared" ref="L159:L169" si="184">SUM(G159:K159)</f>
        <v>28</v>
      </c>
      <c r="M159" s="141">
        <f t="shared" si="123"/>
        <v>5.6</v>
      </c>
      <c r="N159" s="40">
        <f t="shared" si="124"/>
        <v>3</v>
      </c>
      <c r="O159" s="141">
        <f t="shared" si="125"/>
        <v>1.3564659966250536</v>
      </c>
      <c r="P159" s="141">
        <f>(U159-M159)</f>
        <v>1.4000000000000004</v>
      </c>
      <c r="Q159" s="39">
        <v>8</v>
      </c>
      <c r="R159" s="39">
        <v>1</v>
      </c>
      <c r="S159" s="39">
        <v>5</v>
      </c>
      <c r="T159" s="39">
        <v>5</v>
      </c>
      <c r="U159" s="41">
        <v>7</v>
      </c>
      <c r="V159" s="40">
        <f>SUM(Q159:U159)</f>
        <v>26</v>
      </c>
      <c r="W159" s="141">
        <f>AVERAGE(Q159:U159)</f>
        <v>5.2</v>
      </c>
      <c r="X159" s="40">
        <f>MAX(Q159:U159)-MIN(Q159:U159)</f>
        <v>7</v>
      </c>
      <c r="Y159" s="141">
        <f>_xlfn.STDEV.P(Q159:U159)</f>
        <v>2.4</v>
      </c>
      <c r="Z159" s="141">
        <f t="shared" si="126"/>
        <v>1.7999999999999998</v>
      </c>
      <c r="AA159" s="42">
        <f t="shared" si="127"/>
        <v>54</v>
      </c>
      <c r="AB159" s="144">
        <f t="shared" si="128"/>
        <v>5.4</v>
      </c>
      <c r="AC159" s="42">
        <f t="shared" si="129"/>
        <v>7</v>
      </c>
      <c r="AD159" s="144">
        <f t="shared" si="130"/>
        <v>1.9595917942265424</v>
      </c>
      <c r="AE159" s="144">
        <f t="shared" si="131"/>
        <v>1.5999999999999996</v>
      </c>
    </row>
    <row r="160" spans="2:31" ht="15.75" thickBot="1" x14ac:dyDescent="0.3">
      <c r="B160" s="58" t="s">
        <v>28</v>
      </c>
      <c r="C160" s="43">
        <v>0</v>
      </c>
      <c r="D160" s="247">
        <f>(D159/D171)</f>
        <v>0.20408163265306123</v>
      </c>
      <c r="E160" s="247">
        <f t="shared" ref="E160:K160" si="185">(E159/E171)</f>
        <v>0.10714285714285714</v>
      </c>
      <c r="F160" s="247">
        <f t="shared" si="185"/>
        <v>0.17391304347826086</v>
      </c>
      <c r="G160" s="138">
        <f t="shared" si="185"/>
        <v>0.10169491525423729</v>
      </c>
      <c r="H160" s="138">
        <f t="shared" si="185"/>
        <v>9.0909090909090912E-2</v>
      </c>
      <c r="I160" s="138">
        <f t="shared" si="185"/>
        <v>8.1632653061224483E-2</v>
      </c>
      <c r="J160" s="138">
        <f t="shared" si="185"/>
        <v>0.14285714285714285</v>
      </c>
      <c r="K160" s="138">
        <f t="shared" si="185"/>
        <v>7.5471698113207544E-2</v>
      </c>
      <c r="L160" s="139">
        <f t="shared" ref="L160" si="186">(L159/L171)</f>
        <v>9.7560975609756101E-2</v>
      </c>
      <c r="M160" s="225"/>
      <c r="N160" s="225"/>
      <c r="O160" s="225"/>
      <c r="P160" s="225"/>
      <c r="Q160" s="138">
        <f t="shared" ref="Q160:T160" si="187">(Q159/Q171)</f>
        <v>0.11267605633802817</v>
      </c>
      <c r="R160" s="138">
        <f t="shared" si="187"/>
        <v>1.5151515151515152E-2</v>
      </c>
      <c r="S160" s="138">
        <f t="shared" si="187"/>
        <v>7.4626865671641784E-2</v>
      </c>
      <c r="T160" s="138">
        <f t="shared" si="187"/>
        <v>7.4626865671641784E-2</v>
      </c>
      <c r="U160" s="136">
        <f t="shared" ref="U160:AA160" si="188">(U159/U171)</f>
        <v>0.1</v>
      </c>
      <c r="V160" s="139">
        <f t="shared" si="188"/>
        <v>7.6246334310850442E-2</v>
      </c>
      <c r="W160" s="139">
        <f t="shared" si="188"/>
        <v>7.6246334310850442E-2</v>
      </c>
      <c r="X160" s="139">
        <f t="shared" si="188"/>
        <v>1.4</v>
      </c>
      <c r="Y160" s="139">
        <f t="shared" si="188"/>
        <v>1.2377054955105522</v>
      </c>
      <c r="Z160" s="139">
        <f t="shared" si="188"/>
        <v>1.0000000000000016</v>
      </c>
      <c r="AA160" s="140">
        <f t="shared" si="188"/>
        <v>8.598726114649681E-2</v>
      </c>
      <c r="AB160" s="153"/>
      <c r="AC160" s="153"/>
      <c r="AD160" s="153"/>
      <c r="AE160" s="168"/>
    </row>
    <row r="161" spans="2:31" x14ac:dyDescent="0.25">
      <c r="B161" s="59">
        <v>200</v>
      </c>
      <c r="C161" s="38">
        <v>0</v>
      </c>
      <c r="D161" s="38">
        <v>5</v>
      </c>
      <c r="E161" s="38">
        <v>13</v>
      </c>
      <c r="F161" s="38">
        <v>5</v>
      </c>
      <c r="G161" s="39">
        <v>9</v>
      </c>
      <c r="H161" s="39">
        <v>10</v>
      </c>
      <c r="I161" s="39">
        <v>4</v>
      </c>
      <c r="J161" s="39">
        <v>6</v>
      </c>
      <c r="K161" s="39">
        <v>6</v>
      </c>
      <c r="L161" s="40">
        <f t="shared" si="184"/>
        <v>35</v>
      </c>
      <c r="M161" s="141">
        <f t="shared" si="123"/>
        <v>7</v>
      </c>
      <c r="N161" s="40">
        <f t="shared" si="124"/>
        <v>6</v>
      </c>
      <c r="O161" s="141">
        <f t="shared" si="125"/>
        <v>2.1908902300206643</v>
      </c>
      <c r="P161" s="141">
        <f>(U161-M161)</f>
        <v>3</v>
      </c>
      <c r="Q161" s="39">
        <v>4</v>
      </c>
      <c r="R161" s="39">
        <v>4</v>
      </c>
      <c r="S161" s="39">
        <v>2</v>
      </c>
      <c r="T161" s="39">
        <v>5</v>
      </c>
      <c r="U161" s="41">
        <v>10</v>
      </c>
      <c r="V161" s="40">
        <f>SUM(Q161:U161)</f>
        <v>25</v>
      </c>
      <c r="W161" s="141">
        <f>AVERAGE(Q161:U161)</f>
        <v>5</v>
      </c>
      <c r="X161" s="40">
        <f>MAX(Q161:U161)-MIN(Q161:U161)</f>
        <v>8</v>
      </c>
      <c r="Y161" s="141">
        <f>_xlfn.STDEV.P(Q161:U161)</f>
        <v>2.6832815729997477</v>
      </c>
      <c r="Z161" s="141">
        <f t="shared" si="126"/>
        <v>5</v>
      </c>
      <c r="AA161" s="42">
        <f t="shared" si="127"/>
        <v>60</v>
      </c>
      <c r="AB161" s="144">
        <f t="shared" si="128"/>
        <v>6</v>
      </c>
      <c r="AC161" s="42">
        <f t="shared" si="129"/>
        <v>8</v>
      </c>
      <c r="AD161" s="144">
        <f t="shared" si="130"/>
        <v>2.6457513110645907</v>
      </c>
      <c r="AE161" s="144">
        <f t="shared" si="131"/>
        <v>4</v>
      </c>
    </row>
    <row r="162" spans="2:31" ht="15.75" thickBot="1" x14ac:dyDescent="0.3">
      <c r="B162" s="58" t="s">
        <v>28</v>
      </c>
      <c r="C162" s="43">
        <v>0</v>
      </c>
      <c r="D162" s="247">
        <f>(D161/D171)</f>
        <v>0.10204081632653061</v>
      </c>
      <c r="E162" s="247">
        <f t="shared" ref="E162:K162" si="189">(E161/E171)</f>
        <v>0.23214285714285715</v>
      </c>
      <c r="F162" s="247">
        <f t="shared" si="189"/>
        <v>7.2463768115942032E-2</v>
      </c>
      <c r="G162" s="138">
        <f t="shared" si="189"/>
        <v>0.15254237288135594</v>
      </c>
      <c r="H162" s="138">
        <f t="shared" si="189"/>
        <v>0.12987012987012986</v>
      </c>
      <c r="I162" s="138">
        <f t="shared" si="189"/>
        <v>8.1632653061224483E-2</v>
      </c>
      <c r="J162" s="138">
        <f t="shared" si="189"/>
        <v>0.12244897959183673</v>
      </c>
      <c r="K162" s="138">
        <f t="shared" si="189"/>
        <v>0.11320754716981132</v>
      </c>
      <c r="L162" s="139">
        <f t="shared" ref="L162" si="190">(L161/L171)</f>
        <v>0.12195121951219512</v>
      </c>
      <c r="M162" s="225"/>
      <c r="N162" s="225"/>
      <c r="O162" s="225"/>
      <c r="P162" s="225"/>
      <c r="Q162" s="138">
        <f t="shared" ref="Q162:T162" si="191">(Q161/Q171)</f>
        <v>5.6338028169014086E-2</v>
      </c>
      <c r="R162" s="138">
        <f t="shared" si="191"/>
        <v>6.0606060606060608E-2</v>
      </c>
      <c r="S162" s="138">
        <f t="shared" si="191"/>
        <v>2.9850746268656716E-2</v>
      </c>
      <c r="T162" s="138">
        <f t="shared" si="191"/>
        <v>7.4626865671641784E-2</v>
      </c>
      <c r="U162" s="136">
        <f t="shared" ref="U162:AA162" si="192">(U161/U171)</f>
        <v>0.14285714285714285</v>
      </c>
      <c r="V162" s="139">
        <f t="shared" si="192"/>
        <v>7.331378299120235E-2</v>
      </c>
      <c r="W162" s="139">
        <f t="shared" si="192"/>
        <v>7.3313782991202336E-2</v>
      </c>
      <c r="X162" s="139">
        <f t="shared" si="192"/>
        <v>1.6</v>
      </c>
      <c r="Y162" s="139">
        <f t="shared" si="192"/>
        <v>1.3837968120433277</v>
      </c>
      <c r="Z162" s="139">
        <f t="shared" si="192"/>
        <v>2.7777777777777821</v>
      </c>
      <c r="AA162" s="140">
        <f t="shared" si="192"/>
        <v>9.5541401273885357E-2</v>
      </c>
      <c r="AB162" s="153"/>
      <c r="AC162" s="153"/>
      <c r="AD162" s="153"/>
      <c r="AE162" s="168"/>
    </row>
    <row r="163" spans="2:31" x14ac:dyDescent="0.25">
      <c r="B163" s="59">
        <v>300</v>
      </c>
      <c r="C163" s="38">
        <v>0</v>
      </c>
      <c r="D163" s="38">
        <v>0</v>
      </c>
      <c r="E163" s="38">
        <v>3</v>
      </c>
      <c r="F163" s="38">
        <v>4</v>
      </c>
      <c r="G163" s="39">
        <v>1</v>
      </c>
      <c r="H163" s="39">
        <v>0</v>
      </c>
      <c r="I163" s="39">
        <v>1</v>
      </c>
      <c r="J163" s="39">
        <v>0</v>
      </c>
      <c r="K163" s="39">
        <v>0</v>
      </c>
      <c r="L163" s="40">
        <f t="shared" si="184"/>
        <v>2</v>
      </c>
      <c r="M163" s="141">
        <f t="shared" si="123"/>
        <v>0.4</v>
      </c>
      <c r="N163" s="40">
        <f t="shared" si="124"/>
        <v>1</v>
      </c>
      <c r="O163" s="141">
        <f t="shared" si="125"/>
        <v>0.4898979485566356</v>
      </c>
      <c r="P163" s="141">
        <f>(U163-M163)</f>
        <v>3.6</v>
      </c>
      <c r="Q163" s="39">
        <v>0</v>
      </c>
      <c r="R163" s="39">
        <v>3</v>
      </c>
      <c r="S163" s="39">
        <v>1</v>
      </c>
      <c r="T163" s="39">
        <v>1</v>
      </c>
      <c r="U163" s="41">
        <v>4</v>
      </c>
      <c r="V163" s="40">
        <f>SUM(Q163:U163)</f>
        <v>9</v>
      </c>
      <c r="W163" s="141">
        <f>AVERAGE(Q163:U163)</f>
        <v>1.8</v>
      </c>
      <c r="X163" s="40">
        <f>MAX(Q163:U163)-MIN(Q163:U163)</f>
        <v>4</v>
      </c>
      <c r="Y163" s="141">
        <f>_xlfn.STDEV.P(Q163:U163)</f>
        <v>1.4696938456699069</v>
      </c>
      <c r="Z163" s="141">
        <f t="shared" si="126"/>
        <v>2.2000000000000002</v>
      </c>
      <c r="AA163" s="42">
        <f t="shared" si="127"/>
        <v>11</v>
      </c>
      <c r="AB163" s="144">
        <f t="shared" si="128"/>
        <v>1.1000000000000001</v>
      </c>
      <c r="AC163" s="42">
        <f t="shared" si="129"/>
        <v>4</v>
      </c>
      <c r="AD163" s="144">
        <f t="shared" si="130"/>
        <v>1.3</v>
      </c>
      <c r="AE163" s="144">
        <f t="shared" si="131"/>
        <v>2.9</v>
      </c>
    </row>
    <row r="164" spans="2:31" ht="15.75" thickBot="1" x14ac:dyDescent="0.3">
      <c r="B164" s="58" t="s">
        <v>28</v>
      </c>
      <c r="C164" s="43">
        <v>0</v>
      </c>
      <c r="D164" s="247">
        <f>(D163/D171)</f>
        <v>0</v>
      </c>
      <c r="E164" s="247">
        <f t="shared" ref="E164:K164" si="193">(E163/E171)</f>
        <v>5.3571428571428568E-2</v>
      </c>
      <c r="F164" s="247">
        <f t="shared" si="193"/>
        <v>5.7971014492753624E-2</v>
      </c>
      <c r="G164" s="138">
        <f t="shared" si="193"/>
        <v>1.6949152542372881E-2</v>
      </c>
      <c r="H164" s="138">
        <f t="shared" si="193"/>
        <v>0</v>
      </c>
      <c r="I164" s="138">
        <f t="shared" si="193"/>
        <v>2.0408163265306121E-2</v>
      </c>
      <c r="J164" s="138">
        <f t="shared" si="193"/>
        <v>0</v>
      </c>
      <c r="K164" s="138">
        <f t="shared" si="193"/>
        <v>0</v>
      </c>
      <c r="L164" s="139">
        <f t="shared" ref="L164" si="194">(L163/L171)</f>
        <v>6.9686411149825784E-3</v>
      </c>
      <c r="M164" s="225"/>
      <c r="N164" s="225"/>
      <c r="O164" s="225"/>
      <c r="P164" s="225"/>
      <c r="Q164" s="138">
        <f t="shared" ref="Q164:T164" si="195">(Q163/Q171)</f>
        <v>0</v>
      </c>
      <c r="R164" s="138">
        <f t="shared" si="195"/>
        <v>4.5454545454545456E-2</v>
      </c>
      <c r="S164" s="138">
        <f t="shared" si="195"/>
        <v>1.4925373134328358E-2</v>
      </c>
      <c r="T164" s="138">
        <f t="shared" si="195"/>
        <v>1.4925373134328358E-2</v>
      </c>
      <c r="U164" s="136">
        <f t="shared" ref="U164:AA164" si="196">(U163/U171)</f>
        <v>5.7142857142857141E-2</v>
      </c>
      <c r="V164" s="139">
        <f t="shared" si="196"/>
        <v>2.6392961876832845E-2</v>
      </c>
      <c r="W164" s="139">
        <f t="shared" si="196"/>
        <v>2.6392961876832845E-2</v>
      </c>
      <c r="X164" s="139">
        <f t="shared" si="196"/>
        <v>0.8</v>
      </c>
      <c r="Y164" s="139">
        <f t="shared" si="196"/>
        <v>0.75793672895986708</v>
      </c>
      <c r="Z164" s="139">
        <f t="shared" si="196"/>
        <v>1.2222222222222243</v>
      </c>
      <c r="AA164" s="140">
        <f t="shared" si="196"/>
        <v>1.751592356687898E-2</v>
      </c>
      <c r="AB164" s="153"/>
      <c r="AC164" s="153"/>
      <c r="AD164" s="153"/>
      <c r="AE164" s="168"/>
    </row>
    <row r="165" spans="2:31" x14ac:dyDescent="0.25">
      <c r="B165" s="59">
        <v>400</v>
      </c>
      <c r="C165" s="38">
        <v>0</v>
      </c>
      <c r="D165" s="38">
        <v>3</v>
      </c>
      <c r="E165" s="38">
        <v>1</v>
      </c>
      <c r="F165" s="38">
        <v>1</v>
      </c>
      <c r="G165" s="39">
        <v>1</v>
      </c>
      <c r="H165" s="39">
        <v>2</v>
      </c>
      <c r="I165" s="39">
        <v>0</v>
      </c>
      <c r="J165" s="39">
        <v>0</v>
      </c>
      <c r="K165" s="39">
        <v>0</v>
      </c>
      <c r="L165" s="40">
        <f t="shared" si="184"/>
        <v>3</v>
      </c>
      <c r="M165" s="141">
        <f t="shared" si="123"/>
        <v>0.6</v>
      </c>
      <c r="N165" s="40">
        <f t="shared" si="124"/>
        <v>2</v>
      </c>
      <c r="O165" s="141">
        <f t="shared" si="125"/>
        <v>0.8</v>
      </c>
      <c r="P165" s="141">
        <f>(U165-M165)</f>
        <v>0.4</v>
      </c>
      <c r="Q165" s="39">
        <v>0</v>
      </c>
      <c r="R165" s="39">
        <v>3</v>
      </c>
      <c r="S165" s="39">
        <v>1</v>
      </c>
      <c r="T165" s="39">
        <v>4</v>
      </c>
      <c r="U165" s="41">
        <v>1</v>
      </c>
      <c r="V165" s="40">
        <f>SUM(Q165:U165)</f>
        <v>9</v>
      </c>
      <c r="W165" s="141">
        <f>AVERAGE(Q165:U165)</f>
        <v>1.8</v>
      </c>
      <c r="X165" s="40">
        <f>MAX(Q165:U165)-MIN(Q165:U165)</f>
        <v>4</v>
      </c>
      <c r="Y165" s="141">
        <f>_xlfn.STDEV.P(Q165:U165)</f>
        <v>1.4696938456699069</v>
      </c>
      <c r="Z165" s="141">
        <f t="shared" si="126"/>
        <v>-0.8</v>
      </c>
      <c r="AA165" s="42">
        <f t="shared" si="127"/>
        <v>12</v>
      </c>
      <c r="AB165" s="144">
        <f t="shared" si="128"/>
        <v>1.2</v>
      </c>
      <c r="AC165" s="42">
        <f t="shared" si="129"/>
        <v>4</v>
      </c>
      <c r="AD165" s="144">
        <f t="shared" si="130"/>
        <v>1.3266499161421599</v>
      </c>
      <c r="AE165" s="144">
        <f t="shared" si="131"/>
        <v>-0.19999999999999996</v>
      </c>
    </row>
    <row r="166" spans="2:31" ht="15.75" thickBot="1" x14ac:dyDescent="0.3">
      <c r="B166" s="58" t="s">
        <v>28</v>
      </c>
      <c r="C166" s="43">
        <v>0</v>
      </c>
      <c r="D166" s="247">
        <f>(D165/D171)</f>
        <v>6.1224489795918366E-2</v>
      </c>
      <c r="E166" s="247">
        <f t="shared" ref="E166:K166" si="197">(E165/E171)</f>
        <v>1.7857142857142856E-2</v>
      </c>
      <c r="F166" s="247">
        <f t="shared" si="197"/>
        <v>1.4492753623188406E-2</v>
      </c>
      <c r="G166" s="138">
        <f t="shared" si="197"/>
        <v>1.6949152542372881E-2</v>
      </c>
      <c r="H166" s="138">
        <f t="shared" si="197"/>
        <v>2.5974025974025976E-2</v>
      </c>
      <c r="I166" s="138">
        <f t="shared" si="197"/>
        <v>0</v>
      </c>
      <c r="J166" s="138">
        <f t="shared" si="197"/>
        <v>0</v>
      </c>
      <c r="K166" s="138">
        <f t="shared" si="197"/>
        <v>0</v>
      </c>
      <c r="L166" s="139">
        <f t="shared" ref="L166" si="198">(L165/L171)</f>
        <v>1.0452961672473868E-2</v>
      </c>
      <c r="M166" s="225"/>
      <c r="N166" s="225"/>
      <c r="O166" s="225"/>
      <c r="P166" s="225"/>
      <c r="Q166" s="138">
        <f t="shared" ref="Q166:T166" si="199">(Q165/Q171)</f>
        <v>0</v>
      </c>
      <c r="R166" s="138">
        <f t="shared" si="199"/>
        <v>4.5454545454545456E-2</v>
      </c>
      <c r="S166" s="138">
        <f t="shared" si="199"/>
        <v>1.4925373134328358E-2</v>
      </c>
      <c r="T166" s="138">
        <f t="shared" si="199"/>
        <v>5.9701492537313432E-2</v>
      </c>
      <c r="U166" s="136">
        <f t="shared" ref="U166:AA166" si="200">(U165/U171)</f>
        <v>1.4285714285714285E-2</v>
      </c>
      <c r="V166" s="139">
        <f t="shared" si="200"/>
        <v>2.6392961876832845E-2</v>
      </c>
      <c r="W166" s="139">
        <f t="shared" si="200"/>
        <v>2.6392961876832845E-2</v>
      </c>
      <c r="X166" s="139">
        <f t="shared" si="200"/>
        <v>0.8</v>
      </c>
      <c r="Y166" s="139">
        <f t="shared" si="200"/>
        <v>0.75793672895986708</v>
      </c>
      <c r="Z166" s="139">
        <f t="shared" si="200"/>
        <v>-0.4444444444444452</v>
      </c>
      <c r="AA166" s="140">
        <f t="shared" si="200"/>
        <v>1.9108280254777069E-2</v>
      </c>
      <c r="AB166" s="153"/>
      <c r="AC166" s="153"/>
      <c r="AD166" s="153"/>
      <c r="AE166" s="168"/>
    </row>
    <row r="167" spans="2:31" x14ac:dyDescent="0.25">
      <c r="B167" s="59">
        <v>500</v>
      </c>
      <c r="C167" s="38">
        <v>0</v>
      </c>
      <c r="D167" s="38">
        <v>1</v>
      </c>
      <c r="E167" s="38">
        <v>1</v>
      </c>
      <c r="F167" s="38">
        <v>0</v>
      </c>
      <c r="G167" s="39">
        <v>0</v>
      </c>
      <c r="H167" s="39">
        <v>1</v>
      </c>
      <c r="I167" s="39">
        <v>0</v>
      </c>
      <c r="J167" s="39">
        <v>1</v>
      </c>
      <c r="K167" s="39">
        <v>0</v>
      </c>
      <c r="L167" s="40">
        <f t="shared" si="184"/>
        <v>2</v>
      </c>
      <c r="M167" s="141">
        <f t="shared" si="123"/>
        <v>0.4</v>
      </c>
      <c r="N167" s="40">
        <f t="shared" si="124"/>
        <v>1</v>
      </c>
      <c r="O167" s="141">
        <f t="shared" si="125"/>
        <v>0.4898979485566356</v>
      </c>
      <c r="P167" s="141">
        <f>(U167-M167)</f>
        <v>0.6</v>
      </c>
      <c r="Q167" s="39">
        <v>0</v>
      </c>
      <c r="R167" s="39">
        <v>0</v>
      </c>
      <c r="S167" s="39">
        <v>0</v>
      </c>
      <c r="T167" s="39">
        <v>1</v>
      </c>
      <c r="U167" s="41">
        <v>1</v>
      </c>
      <c r="V167" s="40">
        <f>SUM(Q167:U167)</f>
        <v>2</v>
      </c>
      <c r="W167" s="141">
        <f>AVERAGE(Q167:U167)</f>
        <v>0.4</v>
      </c>
      <c r="X167" s="40">
        <f>MAX(Q167:U167)-MIN(Q167:U167)</f>
        <v>1</v>
      </c>
      <c r="Y167" s="141">
        <f>_xlfn.STDEV.P(Q167:U167)</f>
        <v>0.4898979485566356</v>
      </c>
      <c r="Z167" s="141">
        <f t="shared" si="126"/>
        <v>0.6</v>
      </c>
      <c r="AA167" s="42">
        <f t="shared" si="127"/>
        <v>4</v>
      </c>
      <c r="AB167" s="144">
        <f t="shared" si="128"/>
        <v>0.4</v>
      </c>
      <c r="AC167" s="42">
        <f t="shared" si="129"/>
        <v>1</v>
      </c>
      <c r="AD167" s="144">
        <f t="shared" si="130"/>
        <v>0.4898979485566356</v>
      </c>
      <c r="AE167" s="144">
        <f t="shared" si="131"/>
        <v>0.6</v>
      </c>
    </row>
    <row r="168" spans="2:31" ht="15.75" thickBot="1" x14ac:dyDescent="0.3">
      <c r="B168" s="58" t="s">
        <v>28</v>
      </c>
      <c r="C168" s="43">
        <v>0</v>
      </c>
      <c r="D168" s="247">
        <f>(D167/D171)</f>
        <v>2.0408163265306121E-2</v>
      </c>
      <c r="E168" s="247">
        <f t="shared" ref="E168:K168" si="201">(E167/E171)</f>
        <v>1.7857142857142856E-2</v>
      </c>
      <c r="F168" s="247">
        <f t="shared" si="201"/>
        <v>0</v>
      </c>
      <c r="G168" s="138">
        <f t="shared" si="201"/>
        <v>0</v>
      </c>
      <c r="H168" s="138">
        <f t="shared" si="201"/>
        <v>1.2987012987012988E-2</v>
      </c>
      <c r="I168" s="138">
        <f t="shared" si="201"/>
        <v>0</v>
      </c>
      <c r="J168" s="138">
        <f t="shared" si="201"/>
        <v>2.0408163265306121E-2</v>
      </c>
      <c r="K168" s="138">
        <f t="shared" si="201"/>
        <v>0</v>
      </c>
      <c r="L168" s="139">
        <f t="shared" ref="L168" si="202">(L167/L171)</f>
        <v>6.9686411149825784E-3</v>
      </c>
      <c r="M168" s="225"/>
      <c r="N168" s="225"/>
      <c r="O168" s="225"/>
      <c r="P168" s="225"/>
      <c r="Q168" s="138">
        <f t="shared" ref="Q168:T168" si="203">(Q167/Q171)</f>
        <v>0</v>
      </c>
      <c r="R168" s="138">
        <f t="shared" si="203"/>
        <v>0</v>
      </c>
      <c r="S168" s="138">
        <f t="shared" si="203"/>
        <v>0</v>
      </c>
      <c r="T168" s="138">
        <f t="shared" si="203"/>
        <v>1.4925373134328358E-2</v>
      </c>
      <c r="U168" s="136">
        <f t="shared" ref="U168:AA168" si="204">(U167/U171)</f>
        <v>1.4285714285714285E-2</v>
      </c>
      <c r="V168" s="139">
        <f t="shared" si="204"/>
        <v>5.8651026392961877E-3</v>
      </c>
      <c r="W168" s="139">
        <f t="shared" si="204"/>
        <v>5.8651026392961877E-3</v>
      </c>
      <c r="X168" s="139">
        <f t="shared" si="204"/>
        <v>0.2</v>
      </c>
      <c r="Y168" s="139">
        <f t="shared" si="204"/>
        <v>0.25264557631995571</v>
      </c>
      <c r="Z168" s="139">
        <f t="shared" si="204"/>
        <v>0.33333333333333387</v>
      </c>
      <c r="AA168" s="140">
        <f t="shared" si="204"/>
        <v>6.369426751592357E-3</v>
      </c>
      <c r="AB168" s="153"/>
      <c r="AC168" s="153"/>
      <c r="AD168" s="153"/>
      <c r="AE168" s="168"/>
    </row>
    <row r="169" spans="2:31" x14ac:dyDescent="0.25">
      <c r="B169" s="59">
        <v>600</v>
      </c>
      <c r="C169" s="38">
        <v>0</v>
      </c>
      <c r="D169" s="38">
        <v>1</v>
      </c>
      <c r="E169" s="38">
        <v>1</v>
      </c>
      <c r="F169" s="38">
        <v>0</v>
      </c>
      <c r="G169" s="39">
        <v>2</v>
      </c>
      <c r="H169" s="39">
        <v>0</v>
      </c>
      <c r="I169" s="39">
        <v>0</v>
      </c>
      <c r="J169" s="39">
        <v>2</v>
      </c>
      <c r="K169" s="39">
        <v>0</v>
      </c>
      <c r="L169" s="40">
        <f t="shared" si="184"/>
        <v>4</v>
      </c>
      <c r="M169" s="141">
        <f t="shared" si="123"/>
        <v>0.8</v>
      </c>
      <c r="N169" s="40">
        <f t="shared" si="124"/>
        <v>2</v>
      </c>
      <c r="O169" s="141">
        <f t="shared" si="125"/>
        <v>0.9797958971132712</v>
      </c>
      <c r="P169" s="141">
        <f>(U169-M169)</f>
        <v>0.19999999999999996</v>
      </c>
      <c r="Q169" s="39">
        <v>1</v>
      </c>
      <c r="R169" s="39">
        <v>0</v>
      </c>
      <c r="S169" s="39">
        <v>1</v>
      </c>
      <c r="T169" s="39">
        <v>0</v>
      </c>
      <c r="U169" s="41">
        <v>1</v>
      </c>
      <c r="V169" s="40">
        <f>SUM(Q169:U169)</f>
        <v>3</v>
      </c>
      <c r="W169" s="141">
        <f>AVERAGE(Q169:U169)</f>
        <v>0.6</v>
      </c>
      <c r="X169" s="40">
        <f>MAX(Q169:U169)-MIN(Q169:U169)</f>
        <v>1</v>
      </c>
      <c r="Y169" s="141">
        <f>_xlfn.STDEV.P(Q169:U169)</f>
        <v>0.4898979485566356</v>
      </c>
      <c r="Z169" s="141">
        <f t="shared" si="126"/>
        <v>0.4</v>
      </c>
      <c r="AA169" s="42">
        <f t="shared" si="127"/>
        <v>7</v>
      </c>
      <c r="AB169" s="144">
        <f t="shared" si="128"/>
        <v>0.7</v>
      </c>
      <c r="AC169" s="42">
        <f t="shared" si="129"/>
        <v>2</v>
      </c>
      <c r="AD169" s="144">
        <f t="shared" si="130"/>
        <v>0.78102496759066542</v>
      </c>
      <c r="AE169" s="144">
        <f t="shared" si="131"/>
        <v>0.30000000000000004</v>
      </c>
    </row>
    <row r="170" spans="2:31" ht="15.75" thickBot="1" x14ac:dyDescent="0.3">
      <c r="B170" s="58" t="s">
        <v>28</v>
      </c>
      <c r="C170" s="43">
        <v>0</v>
      </c>
      <c r="D170" s="247">
        <f>(D169/D171)</f>
        <v>2.0408163265306121E-2</v>
      </c>
      <c r="E170" s="247">
        <f t="shared" ref="E170:K170" si="205">(E169/E171)</f>
        <v>1.7857142857142856E-2</v>
      </c>
      <c r="F170" s="247">
        <f t="shared" si="205"/>
        <v>0</v>
      </c>
      <c r="G170" s="138">
        <f t="shared" si="205"/>
        <v>3.3898305084745763E-2</v>
      </c>
      <c r="H170" s="138">
        <f t="shared" si="205"/>
        <v>0</v>
      </c>
      <c r="I170" s="138">
        <f t="shared" si="205"/>
        <v>0</v>
      </c>
      <c r="J170" s="138">
        <f t="shared" si="205"/>
        <v>4.0816326530612242E-2</v>
      </c>
      <c r="K170" s="138">
        <f t="shared" si="205"/>
        <v>0</v>
      </c>
      <c r="L170" s="139">
        <f t="shared" ref="L170:AA170" si="206">(L169/L171)</f>
        <v>1.3937282229965157E-2</v>
      </c>
      <c r="M170" s="225"/>
      <c r="N170" s="225"/>
      <c r="O170" s="225"/>
      <c r="P170" s="225"/>
      <c r="Q170" s="138">
        <f t="shared" ref="Q170:T170" si="207">(Q169/Q171)</f>
        <v>1.4084507042253521E-2</v>
      </c>
      <c r="R170" s="138">
        <f t="shared" si="207"/>
        <v>0</v>
      </c>
      <c r="S170" s="138">
        <f t="shared" si="207"/>
        <v>1.4925373134328358E-2</v>
      </c>
      <c r="T170" s="138">
        <f t="shared" si="207"/>
        <v>0</v>
      </c>
      <c r="U170" s="136">
        <f t="shared" si="206"/>
        <v>1.4285714285714285E-2</v>
      </c>
      <c r="V170" s="139">
        <f t="shared" si="206"/>
        <v>8.7976539589442824E-3</v>
      </c>
      <c r="W170" s="225"/>
      <c r="X170" s="225"/>
      <c r="Y170" s="225"/>
      <c r="Z170" s="225"/>
      <c r="AA170" s="140">
        <f t="shared" si="206"/>
        <v>1.1146496815286623E-2</v>
      </c>
      <c r="AB170" s="153"/>
      <c r="AC170" s="153"/>
      <c r="AD170" s="153"/>
      <c r="AE170" s="153"/>
    </row>
    <row r="171" spans="2:31" x14ac:dyDescent="0.25">
      <c r="B171" s="36" t="s">
        <v>19</v>
      </c>
      <c r="C171" s="30" t="s">
        <v>307</v>
      </c>
      <c r="D171" s="30">
        <v>49</v>
      </c>
      <c r="E171" s="30">
        <v>56</v>
      </c>
      <c r="F171" s="30">
        <v>69</v>
      </c>
      <c r="G171" s="31">
        <v>59</v>
      </c>
      <c r="H171" s="31">
        <v>77</v>
      </c>
      <c r="I171" s="31">
        <v>49</v>
      </c>
      <c r="J171" s="31">
        <v>49</v>
      </c>
      <c r="K171" s="31">
        <v>53</v>
      </c>
      <c r="L171" s="32">
        <f>SUM(G171:K171)</f>
        <v>287</v>
      </c>
      <c r="M171" s="132">
        <f>AVERAGE(G171:K171)</f>
        <v>57.4</v>
      </c>
      <c r="N171" s="32">
        <f t="shared" ref="N171" si="208">MAX(G171:K171)-MIN(G171:K171)</f>
        <v>28</v>
      </c>
      <c r="O171" s="132">
        <f>_xlfn.STDEV.P(G171:K171)</f>
        <v>10.461357464497617</v>
      </c>
      <c r="P171" s="132">
        <f>(U171-M171)</f>
        <v>12.600000000000001</v>
      </c>
      <c r="Q171" s="31">
        <v>71</v>
      </c>
      <c r="R171" s="31">
        <v>66</v>
      </c>
      <c r="S171" s="31">
        <v>67</v>
      </c>
      <c r="T171" s="31">
        <v>67</v>
      </c>
      <c r="U171" s="33">
        <v>70</v>
      </c>
      <c r="V171" s="32">
        <f>SUM(Q171:U171)</f>
        <v>341</v>
      </c>
      <c r="W171" s="132">
        <f>AVERAGE(Q171:U171)</f>
        <v>68.2</v>
      </c>
      <c r="X171" s="32">
        <f t="shared" ref="X171" si="209">MAX(Q171:U171)-MIN(Q171:U171)</f>
        <v>5</v>
      </c>
      <c r="Y171" s="132">
        <f>_xlfn.STDEV.P(Q171:U171)</f>
        <v>1.9390719429665315</v>
      </c>
      <c r="Z171" s="132">
        <f>(U171-W171)</f>
        <v>1.7999999999999972</v>
      </c>
      <c r="AA171" s="34">
        <f>SUM(Q171:U171,G171:K171)</f>
        <v>628</v>
      </c>
      <c r="AB171" s="131">
        <f>AVERAGE(Q171:U171,G171:K171)</f>
        <v>62.8</v>
      </c>
      <c r="AC171" s="34">
        <f t="shared" ref="AC171" si="210">MAX(G171:K171,Q171:U171)-MIN(G171:K171,Q171:U171)</f>
        <v>28</v>
      </c>
      <c r="AD171" s="131">
        <f>_xlfn.STDEV.P(Q171:U171,G171:K171)</f>
        <v>9.2606695222321811</v>
      </c>
      <c r="AE171" s="131">
        <f>(U171-AB171)</f>
        <v>7.2000000000000028</v>
      </c>
    </row>
    <row r="173" spans="2:31" x14ac:dyDescent="0.25">
      <c r="B173" s="274"/>
      <c r="C173" s="283" t="s">
        <v>413</v>
      </c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</row>
    <row r="174" spans="2:31" ht="24.75" thickBot="1" x14ac:dyDescent="0.3">
      <c r="B174" s="18"/>
      <c r="C174" s="19">
        <v>2009</v>
      </c>
      <c r="D174" s="19">
        <v>2010</v>
      </c>
      <c r="E174" s="19">
        <v>2011</v>
      </c>
      <c r="F174" s="19">
        <v>2012</v>
      </c>
      <c r="G174" s="20">
        <v>2013</v>
      </c>
      <c r="H174" s="20">
        <v>2014</v>
      </c>
      <c r="I174" s="20">
        <v>2015</v>
      </c>
      <c r="J174" s="20">
        <v>2016</v>
      </c>
      <c r="K174" s="20">
        <v>2017</v>
      </c>
      <c r="L174" s="21" t="s">
        <v>0</v>
      </c>
      <c r="M174" s="21" t="s">
        <v>1</v>
      </c>
      <c r="N174" s="21" t="s">
        <v>2</v>
      </c>
      <c r="O174" s="21" t="s">
        <v>3</v>
      </c>
      <c r="P174" s="21" t="s">
        <v>4</v>
      </c>
      <c r="Q174" s="20">
        <v>2018</v>
      </c>
      <c r="R174" s="20">
        <v>2019</v>
      </c>
      <c r="S174" s="20">
        <v>2020</v>
      </c>
      <c r="T174" s="20">
        <v>2021</v>
      </c>
      <c r="U174" s="22">
        <v>2022</v>
      </c>
      <c r="V174" s="21" t="s">
        <v>0</v>
      </c>
      <c r="W174" s="21" t="s">
        <v>1</v>
      </c>
      <c r="X174" s="21" t="s">
        <v>2</v>
      </c>
      <c r="Y174" s="21" t="s">
        <v>3</v>
      </c>
      <c r="Z174" s="21" t="s">
        <v>4</v>
      </c>
      <c r="AA174" s="23" t="s">
        <v>5</v>
      </c>
      <c r="AB174" s="23" t="s">
        <v>6</v>
      </c>
      <c r="AC174" s="23" t="s">
        <v>7</v>
      </c>
      <c r="AD174" s="23" t="s">
        <v>8</v>
      </c>
      <c r="AE174" s="23" t="s">
        <v>4</v>
      </c>
    </row>
    <row r="175" spans="2:31" x14ac:dyDescent="0.25">
      <c r="B175" s="59" t="s">
        <v>153</v>
      </c>
      <c r="C175" s="38">
        <v>0</v>
      </c>
      <c r="D175" s="38">
        <v>7</v>
      </c>
      <c r="E175" s="38">
        <v>4</v>
      </c>
      <c r="F175" s="38">
        <v>5</v>
      </c>
      <c r="G175" s="39">
        <v>7</v>
      </c>
      <c r="H175" s="39">
        <v>5</v>
      </c>
      <c r="I175" s="39">
        <v>6</v>
      </c>
      <c r="J175" s="39">
        <v>11</v>
      </c>
      <c r="K175" s="39">
        <v>3</v>
      </c>
      <c r="L175" s="40">
        <f>SUM(G175:K175)</f>
        <v>32</v>
      </c>
      <c r="M175" s="40">
        <f>AVERAGE(G175:K175)</f>
        <v>6.4</v>
      </c>
      <c r="N175" s="40">
        <f>MAX(G175:K175)-MIN(G175:K175)</f>
        <v>8</v>
      </c>
      <c r="O175" s="141">
        <f>_xlfn.STDEV.P(G175:K175)</f>
        <v>2.6532998322843198</v>
      </c>
      <c r="P175" s="141">
        <f>(U175-M175)</f>
        <v>-1.4000000000000004</v>
      </c>
      <c r="Q175" s="39">
        <v>10</v>
      </c>
      <c r="R175" s="39">
        <v>6</v>
      </c>
      <c r="S175" s="39">
        <v>9</v>
      </c>
      <c r="T175" s="39">
        <v>5</v>
      </c>
      <c r="U175" s="41">
        <v>5</v>
      </c>
      <c r="V175" s="40">
        <f>SUM(Q175:U175)</f>
        <v>35</v>
      </c>
      <c r="W175" s="141">
        <f>AVERAGE(Q175:U175)</f>
        <v>7</v>
      </c>
      <c r="X175" s="40">
        <f>MAX(Q175:U175)-MIN(Q175:U175)</f>
        <v>5</v>
      </c>
      <c r="Y175" s="141">
        <f>_xlfn.STDEV.P(Q175:U175)</f>
        <v>2.0976176963403033</v>
      </c>
      <c r="Z175" s="141">
        <f>(U175-W175)</f>
        <v>-2</v>
      </c>
      <c r="AA175" s="42">
        <f>SUM(Q175:U175,G175:K175)</f>
        <v>67</v>
      </c>
      <c r="AB175" s="144">
        <f>AVERAGE(Q175:U175,G175:K175)</f>
        <v>6.7</v>
      </c>
      <c r="AC175" s="42">
        <f>MAX(Q175:U175,G175:K175)-MIN(Q175:U175,G175:K175)</f>
        <v>8</v>
      </c>
      <c r="AD175" s="144">
        <f>_xlfn.STDEV.P(Q175:U175,G175:K175)</f>
        <v>2.4103941586387898</v>
      </c>
      <c r="AE175" s="144">
        <f>(U175-AB175)</f>
        <v>-1.7000000000000002</v>
      </c>
    </row>
    <row r="176" spans="2:31" ht="15.75" thickBot="1" x14ac:dyDescent="0.3">
      <c r="B176" s="58" t="s">
        <v>28</v>
      </c>
      <c r="C176" s="43">
        <v>0</v>
      </c>
      <c r="D176" s="247">
        <f>(D175/D189)</f>
        <v>0.14285714285714285</v>
      </c>
      <c r="E176" s="247">
        <f t="shared" ref="E176:K176" si="211">(E175/E189)</f>
        <v>7.1428571428571425E-2</v>
      </c>
      <c r="F176" s="247">
        <f t="shared" si="211"/>
        <v>7.2463768115942032E-2</v>
      </c>
      <c r="G176" s="138">
        <f t="shared" si="211"/>
        <v>0.11864406779661017</v>
      </c>
      <c r="H176" s="138">
        <f t="shared" si="211"/>
        <v>6.4935064935064929E-2</v>
      </c>
      <c r="I176" s="138">
        <f t="shared" si="211"/>
        <v>0.12244897959183673</v>
      </c>
      <c r="J176" s="138">
        <f t="shared" si="211"/>
        <v>0.22448979591836735</v>
      </c>
      <c r="K176" s="138">
        <f t="shared" si="211"/>
        <v>5.6603773584905662E-2</v>
      </c>
      <c r="L176" s="139">
        <f t="shared" ref="L176" si="212">(L175/L189)</f>
        <v>0.11149825783972125</v>
      </c>
      <c r="M176" s="225"/>
      <c r="N176" s="225"/>
      <c r="O176" s="228"/>
      <c r="P176" s="228"/>
      <c r="Q176" s="138">
        <f t="shared" ref="Q176:T176" si="213">(Q175/Q189)</f>
        <v>0.14084507042253522</v>
      </c>
      <c r="R176" s="138">
        <f t="shared" si="213"/>
        <v>9.0909090909090912E-2</v>
      </c>
      <c r="S176" s="138">
        <f t="shared" si="213"/>
        <v>0.13432835820895522</v>
      </c>
      <c r="T176" s="138">
        <f t="shared" si="213"/>
        <v>7.4626865671641784E-2</v>
      </c>
      <c r="U176" s="136">
        <f t="shared" ref="U176:AA176" si="214">(U175/U189)</f>
        <v>7.1428571428571425E-2</v>
      </c>
      <c r="V176" s="139">
        <f t="shared" si="214"/>
        <v>0.10263929618768329</v>
      </c>
      <c r="W176" s="225"/>
      <c r="X176" s="225"/>
      <c r="Y176" s="228"/>
      <c r="Z176" s="228"/>
      <c r="AA176" s="140">
        <f t="shared" si="214"/>
        <v>0.10668789808917198</v>
      </c>
      <c r="AB176" s="153"/>
      <c r="AC176" s="153"/>
      <c r="AD176" s="153"/>
      <c r="AE176" s="153"/>
    </row>
    <row r="177" spans="2:31" x14ac:dyDescent="0.25">
      <c r="B177" s="59" t="s">
        <v>154</v>
      </c>
      <c r="C177" s="38">
        <v>0</v>
      </c>
      <c r="D177" s="38">
        <v>6</v>
      </c>
      <c r="E177" s="38">
        <v>6</v>
      </c>
      <c r="F177" s="38">
        <v>13</v>
      </c>
      <c r="G177" s="39">
        <v>7</v>
      </c>
      <c r="H177" s="39">
        <v>19</v>
      </c>
      <c r="I177" s="39">
        <v>8</v>
      </c>
      <c r="J177" s="39">
        <v>3</v>
      </c>
      <c r="K177" s="39">
        <v>8</v>
      </c>
      <c r="L177" s="40">
        <f t="shared" ref="L177:L187" si="215">SUM(G177:K177)</f>
        <v>45</v>
      </c>
      <c r="M177" s="40">
        <f t="shared" ref="M177:M187" si="216">AVERAGE(G177:K177)</f>
        <v>9</v>
      </c>
      <c r="N177" s="40">
        <f t="shared" ref="N177:N187" si="217">MAX(G177:K177)-MIN(G177:K177)</f>
        <v>16</v>
      </c>
      <c r="O177" s="141">
        <f t="shared" ref="O177:O187" si="218">_xlfn.STDEV.P(G177:K177)</f>
        <v>5.3291650377896911</v>
      </c>
      <c r="P177" s="141">
        <f>(U177-M177)</f>
        <v>-4</v>
      </c>
      <c r="Q177" s="39">
        <v>11</v>
      </c>
      <c r="R177" s="39">
        <v>9</v>
      </c>
      <c r="S177" s="39">
        <v>9</v>
      </c>
      <c r="T177" s="39">
        <v>8</v>
      </c>
      <c r="U177" s="41">
        <v>5</v>
      </c>
      <c r="V177" s="40">
        <f>SUM(Q177:U177)</f>
        <v>42</v>
      </c>
      <c r="W177" s="141">
        <f>AVERAGE(Q177:U177)</f>
        <v>8.4</v>
      </c>
      <c r="X177" s="40">
        <f>MAX(Q177:U177)-MIN(Q177:U177)</f>
        <v>6</v>
      </c>
      <c r="Y177" s="141">
        <f>_xlfn.STDEV.P(Q177:U177)</f>
        <v>1.9595917942265424</v>
      </c>
      <c r="Z177" s="141">
        <f t="shared" ref="Z177:Z187" si="219">(U177-W177)</f>
        <v>-3.4000000000000004</v>
      </c>
      <c r="AA177" s="42">
        <f t="shared" ref="AA177:AA187" si="220">SUM(Q177:U177,G177:K177)</f>
        <v>87</v>
      </c>
      <c r="AB177" s="144">
        <f t="shared" ref="AB177:AB187" si="221">AVERAGE(Q177:U177,G177:K177)</f>
        <v>8.6999999999999993</v>
      </c>
      <c r="AC177" s="42">
        <f t="shared" ref="AC177:AC187" si="222">MAX(Q177:U177,G177:K177)-MIN(Q177:U177,G177:K177)</f>
        <v>16</v>
      </c>
      <c r="AD177" s="144">
        <f t="shared" ref="AD177:AD187" si="223">_xlfn.STDEV.P(Q177:U177,G177:K177)</f>
        <v>4.026164427839479</v>
      </c>
      <c r="AE177" s="144">
        <f t="shared" ref="AE177:AE187" si="224">(U177-AB177)</f>
        <v>-3.6999999999999993</v>
      </c>
    </row>
    <row r="178" spans="2:31" ht="15.75" thickBot="1" x14ac:dyDescent="0.3">
      <c r="B178" s="58" t="s">
        <v>28</v>
      </c>
      <c r="C178" s="43">
        <v>0</v>
      </c>
      <c r="D178" s="247">
        <f>(D177/D189)</f>
        <v>0.12244897959183673</v>
      </c>
      <c r="E178" s="247">
        <f t="shared" ref="E178:K178" si="225">(E177/E189)</f>
        <v>0.10714285714285714</v>
      </c>
      <c r="F178" s="247">
        <f t="shared" si="225"/>
        <v>0.18840579710144928</v>
      </c>
      <c r="G178" s="138">
        <f t="shared" si="225"/>
        <v>0.11864406779661017</v>
      </c>
      <c r="H178" s="138">
        <f t="shared" si="225"/>
        <v>0.24675324675324675</v>
      </c>
      <c r="I178" s="138">
        <f t="shared" si="225"/>
        <v>0.16326530612244897</v>
      </c>
      <c r="J178" s="138">
        <f t="shared" si="225"/>
        <v>6.1224489795918366E-2</v>
      </c>
      <c r="K178" s="138">
        <f t="shared" si="225"/>
        <v>0.15094339622641509</v>
      </c>
      <c r="L178" s="139">
        <f t="shared" ref="L178" si="226">(L177/L189)</f>
        <v>0.156794425087108</v>
      </c>
      <c r="M178" s="225"/>
      <c r="N178" s="225"/>
      <c r="O178" s="228"/>
      <c r="P178" s="228"/>
      <c r="Q178" s="138">
        <f t="shared" ref="Q178:T178" si="227">(Q177/Q189)</f>
        <v>0.15492957746478872</v>
      </c>
      <c r="R178" s="138">
        <f t="shared" si="227"/>
        <v>0.13636363636363635</v>
      </c>
      <c r="S178" s="138">
        <f t="shared" si="227"/>
        <v>0.13432835820895522</v>
      </c>
      <c r="T178" s="138">
        <f t="shared" si="227"/>
        <v>0.11940298507462686</v>
      </c>
      <c r="U178" s="136">
        <f t="shared" ref="U178:AA178" si="228">(U177/U189)</f>
        <v>7.1428571428571425E-2</v>
      </c>
      <c r="V178" s="139">
        <f t="shared" si="228"/>
        <v>0.12316715542521994</v>
      </c>
      <c r="W178" s="225"/>
      <c r="X178" s="225"/>
      <c r="Y178" s="228"/>
      <c r="Z178" s="228"/>
      <c r="AA178" s="140">
        <f t="shared" si="228"/>
        <v>0.13853503184713375</v>
      </c>
      <c r="AB178" s="153"/>
      <c r="AC178" s="153"/>
      <c r="AD178" s="153"/>
      <c r="AE178" s="153"/>
    </row>
    <row r="179" spans="2:31" x14ac:dyDescent="0.25">
      <c r="B179" s="59" t="s">
        <v>155</v>
      </c>
      <c r="C179" s="38">
        <v>0</v>
      </c>
      <c r="D179" s="38">
        <v>5</v>
      </c>
      <c r="E179" s="38">
        <v>7</v>
      </c>
      <c r="F179" s="38">
        <v>7</v>
      </c>
      <c r="G179" s="39">
        <v>10</v>
      </c>
      <c r="H179" s="39">
        <v>13</v>
      </c>
      <c r="I179" s="39">
        <v>4</v>
      </c>
      <c r="J179" s="39">
        <v>7</v>
      </c>
      <c r="K179" s="39">
        <v>8</v>
      </c>
      <c r="L179" s="40">
        <f t="shared" si="215"/>
        <v>42</v>
      </c>
      <c r="M179" s="40">
        <f t="shared" si="216"/>
        <v>8.4</v>
      </c>
      <c r="N179" s="40">
        <f t="shared" si="217"/>
        <v>9</v>
      </c>
      <c r="O179" s="141">
        <f t="shared" si="218"/>
        <v>3.0066592756745814</v>
      </c>
      <c r="P179" s="141">
        <f>(U179-M179)</f>
        <v>1.5999999999999996</v>
      </c>
      <c r="Q179" s="39">
        <v>6</v>
      </c>
      <c r="R179" s="39">
        <v>15</v>
      </c>
      <c r="S179" s="39">
        <v>7</v>
      </c>
      <c r="T179" s="39">
        <v>9</v>
      </c>
      <c r="U179" s="41">
        <v>10</v>
      </c>
      <c r="V179" s="40">
        <f>SUM(Q179:U179)</f>
        <v>47</v>
      </c>
      <c r="W179" s="141">
        <f>AVERAGE(Q179:U179)</f>
        <v>9.4</v>
      </c>
      <c r="X179" s="40">
        <f>MAX(Q179:U179)-MIN(Q179:U179)</f>
        <v>9</v>
      </c>
      <c r="Y179" s="141">
        <f>_xlfn.STDEV.P(Q179:U179)</f>
        <v>3.1368774282716245</v>
      </c>
      <c r="Z179" s="141">
        <f t="shared" si="219"/>
        <v>0.59999999999999964</v>
      </c>
      <c r="AA179" s="42">
        <f t="shared" si="220"/>
        <v>89</v>
      </c>
      <c r="AB179" s="144">
        <f t="shared" si="221"/>
        <v>8.9</v>
      </c>
      <c r="AC179" s="42">
        <f t="shared" si="222"/>
        <v>11</v>
      </c>
      <c r="AD179" s="144">
        <f t="shared" si="223"/>
        <v>3.1128764832546763</v>
      </c>
      <c r="AE179" s="144">
        <f t="shared" si="224"/>
        <v>1.0999999999999996</v>
      </c>
    </row>
    <row r="180" spans="2:31" ht="15.75" thickBot="1" x14ac:dyDescent="0.3">
      <c r="B180" s="58" t="s">
        <v>28</v>
      </c>
      <c r="C180" s="43">
        <v>0</v>
      </c>
      <c r="D180" s="247">
        <f>(D179/D189)</f>
        <v>0.10204081632653061</v>
      </c>
      <c r="E180" s="247">
        <f t="shared" ref="E180:K180" si="229">(E179/E189)</f>
        <v>0.125</v>
      </c>
      <c r="F180" s="247">
        <f t="shared" si="229"/>
        <v>0.10144927536231885</v>
      </c>
      <c r="G180" s="138">
        <f t="shared" si="229"/>
        <v>0.16949152542372881</v>
      </c>
      <c r="H180" s="138">
        <f t="shared" si="229"/>
        <v>0.16883116883116883</v>
      </c>
      <c r="I180" s="138">
        <f t="shared" si="229"/>
        <v>8.1632653061224483E-2</v>
      </c>
      <c r="J180" s="138">
        <f t="shared" si="229"/>
        <v>0.14285714285714285</v>
      </c>
      <c r="K180" s="138">
        <f t="shared" si="229"/>
        <v>0.15094339622641509</v>
      </c>
      <c r="L180" s="139">
        <f t="shared" ref="L180" si="230">(L179/L189)</f>
        <v>0.14634146341463414</v>
      </c>
      <c r="M180" s="225"/>
      <c r="N180" s="225"/>
      <c r="O180" s="228"/>
      <c r="P180" s="228"/>
      <c r="Q180" s="138">
        <f t="shared" ref="Q180:T180" si="231">(Q179/Q189)</f>
        <v>8.4507042253521125E-2</v>
      </c>
      <c r="R180" s="138">
        <f t="shared" si="231"/>
        <v>0.22727272727272727</v>
      </c>
      <c r="S180" s="138">
        <f t="shared" si="231"/>
        <v>0.1044776119402985</v>
      </c>
      <c r="T180" s="138">
        <f t="shared" si="231"/>
        <v>0.13432835820895522</v>
      </c>
      <c r="U180" s="136">
        <f t="shared" ref="U180:AA180" si="232">(U179/U189)</f>
        <v>0.14285714285714285</v>
      </c>
      <c r="V180" s="139">
        <f t="shared" si="232"/>
        <v>0.1378299120234604</v>
      </c>
      <c r="W180" s="225"/>
      <c r="X180" s="225"/>
      <c r="Y180" s="228"/>
      <c r="Z180" s="228"/>
      <c r="AA180" s="140">
        <f t="shared" si="232"/>
        <v>0.14171974522292993</v>
      </c>
      <c r="AB180" s="153"/>
      <c r="AC180" s="153"/>
      <c r="AD180" s="153"/>
      <c r="AE180" s="153"/>
    </row>
    <row r="181" spans="2:31" x14ac:dyDescent="0.25">
      <c r="B181" s="59" t="s">
        <v>156</v>
      </c>
      <c r="C181" s="38">
        <v>0</v>
      </c>
      <c r="D181" s="38">
        <v>10</v>
      </c>
      <c r="E181" s="38">
        <v>8</v>
      </c>
      <c r="F181" s="38">
        <v>9</v>
      </c>
      <c r="G181" s="39">
        <v>6</v>
      </c>
      <c r="H181" s="39">
        <v>5</v>
      </c>
      <c r="I181" s="39">
        <v>6</v>
      </c>
      <c r="J181" s="39">
        <v>3</v>
      </c>
      <c r="K181" s="39">
        <v>7</v>
      </c>
      <c r="L181" s="40">
        <f t="shared" si="215"/>
        <v>27</v>
      </c>
      <c r="M181" s="40">
        <f t="shared" si="216"/>
        <v>5.4</v>
      </c>
      <c r="N181" s="40">
        <f t="shared" si="217"/>
        <v>4</v>
      </c>
      <c r="O181" s="141">
        <f t="shared" si="218"/>
        <v>1.3564659966250536</v>
      </c>
      <c r="P181" s="141">
        <f>(U181-M181)</f>
        <v>2.5999999999999996</v>
      </c>
      <c r="Q181" s="39">
        <v>7</v>
      </c>
      <c r="R181" s="39">
        <v>7</v>
      </c>
      <c r="S181" s="39">
        <v>7</v>
      </c>
      <c r="T181" s="39">
        <v>15</v>
      </c>
      <c r="U181" s="41">
        <v>8</v>
      </c>
      <c r="V181" s="40">
        <f>SUM(Q181:U181)</f>
        <v>44</v>
      </c>
      <c r="W181" s="141">
        <f>AVERAGE(Q181:U181)</f>
        <v>8.8000000000000007</v>
      </c>
      <c r="X181" s="40">
        <f>MAX(Q181:U181)-MIN(Q181:U181)</f>
        <v>8</v>
      </c>
      <c r="Y181" s="141">
        <f>_xlfn.STDEV.P(Q181:U181)</f>
        <v>3.1240998703626617</v>
      </c>
      <c r="Z181" s="141">
        <f t="shared" si="219"/>
        <v>-0.80000000000000071</v>
      </c>
      <c r="AA181" s="42">
        <f t="shared" si="220"/>
        <v>71</v>
      </c>
      <c r="AB181" s="144">
        <f t="shared" si="221"/>
        <v>7.1</v>
      </c>
      <c r="AC181" s="42">
        <f t="shared" si="222"/>
        <v>12</v>
      </c>
      <c r="AD181" s="144">
        <f t="shared" si="223"/>
        <v>2.947880594596735</v>
      </c>
      <c r="AE181" s="144">
        <f t="shared" si="224"/>
        <v>0.90000000000000036</v>
      </c>
    </row>
    <row r="182" spans="2:31" ht="15.75" thickBot="1" x14ac:dyDescent="0.3">
      <c r="B182" s="58" t="s">
        <v>28</v>
      </c>
      <c r="C182" s="43">
        <v>0</v>
      </c>
      <c r="D182" s="247">
        <f>(D181/D189)</f>
        <v>0.20408163265306123</v>
      </c>
      <c r="E182" s="247">
        <f t="shared" ref="E182:K182" si="233">(E181/E189)</f>
        <v>0.14285714285714285</v>
      </c>
      <c r="F182" s="247">
        <f t="shared" si="233"/>
        <v>0.13043478260869565</v>
      </c>
      <c r="G182" s="138">
        <f t="shared" si="233"/>
        <v>0.10169491525423729</v>
      </c>
      <c r="H182" s="138">
        <f t="shared" si="233"/>
        <v>6.4935064935064929E-2</v>
      </c>
      <c r="I182" s="138">
        <f t="shared" si="233"/>
        <v>0.12244897959183673</v>
      </c>
      <c r="J182" s="138">
        <f t="shared" si="233"/>
        <v>6.1224489795918366E-2</v>
      </c>
      <c r="K182" s="138">
        <f t="shared" si="233"/>
        <v>0.13207547169811321</v>
      </c>
      <c r="L182" s="139">
        <f t="shared" ref="L182" si="234">(L181/L189)</f>
        <v>9.4076655052264813E-2</v>
      </c>
      <c r="M182" s="225"/>
      <c r="N182" s="225"/>
      <c r="O182" s="228"/>
      <c r="P182" s="228"/>
      <c r="Q182" s="138">
        <f t="shared" ref="Q182:T182" si="235">(Q181/Q189)</f>
        <v>9.8591549295774641E-2</v>
      </c>
      <c r="R182" s="138">
        <f t="shared" si="235"/>
        <v>0.10606060606060606</v>
      </c>
      <c r="S182" s="138">
        <f t="shared" si="235"/>
        <v>0.1044776119402985</v>
      </c>
      <c r="T182" s="138">
        <f t="shared" si="235"/>
        <v>0.22388059701492538</v>
      </c>
      <c r="U182" s="136">
        <f t="shared" ref="U182:AA182" si="236">(U181/U189)</f>
        <v>0.11428571428571428</v>
      </c>
      <c r="V182" s="139">
        <f t="shared" si="236"/>
        <v>0.12903225806451613</v>
      </c>
      <c r="W182" s="225"/>
      <c r="X182" s="225"/>
      <c r="Y182" s="228"/>
      <c r="Z182" s="228"/>
      <c r="AA182" s="140">
        <f t="shared" si="236"/>
        <v>0.11305732484076433</v>
      </c>
      <c r="AB182" s="153"/>
      <c r="AC182" s="153"/>
      <c r="AD182" s="153"/>
      <c r="AE182" s="153"/>
    </row>
    <row r="183" spans="2:31" x14ac:dyDescent="0.25">
      <c r="B183" s="59" t="s">
        <v>157</v>
      </c>
      <c r="C183" s="38">
        <v>0</v>
      </c>
      <c r="D183" s="38">
        <v>6</v>
      </c>
      <c r="E183" s="38">
        <v>2</v>
      </c>
      <c r="F183" s="38">
        <v>5</v>
      </c>
      <c r="G183" s="39">
        <v>8</v>
      </c>
      <c r="H183" s="39">
        <v>8</v>
      </c>
      <c r="I183" s="39">
        <v>7</v>
      </c>
      <c r="J183" s="39">
        <v>4</v>
      </c>
      <c r="K183" s="39">
        <v>4</v>
      </c>
      <c r="L183" s="40">
        <f t="shared" si="215"/>
        <v>31</v>
      </c>
      <c r="M183" s="40">
        <f t="shared" si="216"/>
        <v>6.2</v>
      </c>
      <c r="N183" s="40">
        <f t="shared" si="217"/>
        <v>4</v>
      </c>
      <c r="O183" s="141">
        <f t="shared" si="218"/>
        <v>1.833030277982336</v>
      </c>
      <c r="P183" s="141">
        <f>(U183-M183)</f>
        <v>8.8000000000000007</v>
      </c>
      <c r="Q183" s="39">
        <v>10</v>
      </c>
      <c r="R183" s="39">
        <v>11</v>
      </c>
      <c r="S183" s="39">
        <v>14</v>
      </c>
      <c r="T183" s="39">
        <v>10</v>
      </c>
      <c r="U183" s="41">
        <v>15</v>
      </c>
      <c r="V183" s="40">
        <f>SUM(Q183:U183)</f>
        <v>60</v>
      </c>
      <c r="W183" s="141">
        <f>AVERAGE(Q183:U183)</f>
        <v>12</v>
      </c>
      <c r="X183" s="40">
        <f>MAX(Q183:U183)-MIN(Q183:U183)</f>
        <v>5</v>
      </c>
      <c r="Y183" s="141">
        <f>_xlfn.STDEV.P(Q183:U183)</f>
        <v>2.0976176963403033</v>
      </c>
      <c r="Z183" s="141">
        <f t="shared" si="219"/>
        <v>3</v>
      </c>
      <c r="AA183" s="42">
        <f t="shared" si="220"/>
        <v>91</v>
      </c>
      <c r="AB183" s="144">
        <f t="shared" si="221"/>
        <v>9.1</v>
      </c>
      <c r="AC183" s="42">
        <f t="shared" si="222"/>
        <v>11</v>
      </c>
      <c r="AD183" s="144">
        <f t="shared" si="223"/>
        <v>3.5057096285916205</v>
      </c>
      <c r="AE183" s="144">
        <f t="shared" si="224"/>
        <v>5.9</v>
      </c>
    </row>
    <row r="184" spans="2:31" ht="15.75" thickBot="1" x14ac:dyDescent="0.3">
      <c r="B184" s="58" t="s">
        <v>28</v>
      </c>
      <c r="C184" s="43">
        <v>0</v>
      </c>
      <c r="D184" s="247">
        <f>(D183/D189)</f>
        <v>0.12244897959183673</v>
      </c>
      <c r="E184" s="247">
        <f t="shared" ref="E184:K184" si="237">(E183/E189)</f>
        <v>3.5714285714285712E-2</v>
      </c>
      <c r="F184" s="247">
        <f t="shared" si="237"/>
        <v>7.2463768115942032E-2</v>
      </c>
      <c r="G184" s="138">
        <f t="shared" si="237"/>
        <v>0.13559322033898305</v>
      </c>
      <c r="H184" s="138">
        <f t="shared" si="237"/>
        <v>0.1038961038961039</v>
      </c>
      <c r="I184" s="138">
        <f t="shared" si="237"/>
        <v>0.14285714285714285</v>
      </c>
      <c r="J184" s="138">
        <f t="shared" si="237"/>
        <v>8.1632653061224483E-2</v>
      </c>
      <c r="K184" s="138">
        <f t="shared" si="237"/>
        <v>7.5471698113207544E-2</v>
      </c>
      <c r="L184" s="139">
        <f t="shared" ref="L184" si="238">(L183/L189)</f>
        <v>0.10801393728222997</v>
      </c>
      <c r="M184" s="225"/>
      <c r="N184" s="225"/>
      <c r="O184" s="228"/>
      <c r="P184" s="228"/>
      <c r="Q184" s="138">
        <f t="shared" ref="Q184:T184" si="239">(Q183/Q189)</f>
        <v>0.14084507042253522</v>
      </c>
      <c r="R184" s="138">
        <f t="shared" si="239"/>
        <v>0.16666666666666666</v>
      </c>
      <c r="S184" s="138">
        <f t="shared" si="239"/>
        <v>0.20895522388059701</v>
      </c>
      <c r="T184" s="138">
        <f t="shared" si="239"/>
        <v>0.14925373134328357</v>
      </c>
      <c r="U184" s="136">
        <f t="shared" ref="U184:AA184" si="240">(U183/U189)</f>
        <v>0.21428571428571427</v>
      </c>
      <c r="V184" s="139">
        <f t="shared" si="240"/>
        <v>0.17595307917888564</v>
      </c>
      <c r="W184" s="225"/>
      <c r="X184" s="225"/>
      <c r="Y184" s="228"/>
      <c r="Z184" s="228"/>
      <c r="AA184" s="140">
        <f t="shared" si="240"/>
        <v>0.14490445859872611</v>
      </c>
      <c r="AB184" s="153"/>
      <c r="AC184" s="153"/>
      <c r="AD184" s="153"/>
      <c r="AE184" s="153"/>
    </row>
    <row r="185" spans="2:31" x14ac:dyDescent="0.25">
      <c r="B185" s="63" t="s">
        <v>158</v>
      </c>
      <c r="C185" s="38">
        <v>0</v>
      </c>
      <c r="D185" s="248">
        <v>8</v>
      </c>
      <c r="E185" s="248">
        <v>14</v>
      </c>
      <c r="F185" s="248">
        <v>8</v>
      </c>
      <c r="G185" s="52">
        <v>9</v>
      </c>
      <c r="H185" s="52">
        <v>14</v>
      </c>
      <c r="I185" s="52">
        <v>9</v>
      </c>
      <c r="J185" s="52">
        <v>13</v>
      </c>
      <c r="K185" s="52">
        <v>9</v>
      </c>
      <c r="L185" s="40">
        <f t="shared" si="215"/>
        <v>54</v>
      </c>
      <c r="M185" s="40">
        <f t="shared" si="216"/>
        <v>10.8</v>
      </c>
      <c r="N185" s="40">
        <f t="shared" si="217"/>
        <v>5</v>
      </c>
      <c r="O185" s="141">
        <f t="shared" si="218"/>
        <v>2.2271057451320089</v>
      </c>
      <c r="P185" s="141">
        <f>(U185-M185)</f>
        <v>0.19999999999999929</v>
      </c>
      <c r="Q185" s="52">
        <v>13</v>
      </c>
      <c r="R185" s="52">
        <v>9</v>
      </c>
      <c r="S185" s="52">
        <v>12</v>
      </c>
      <c r="T185" s="52">
        <v>10</v>
      </c>
      <c r="U185" s="54">
        <v>11</v>
      </c>
      <c r="V185" s="40">
        <f>SUM(Q185:U185)</f>
        <v>55</v>
      </c>
      <c r="W185" s="141">
        <f>AVERAGE(Q185:U185)</f>
        <v>11</v>
      </c>
      <c r="X185" s="40">
        <f>MAX(Q185:U185)-MIN(Q185:U185)</f>
        <v>4</v>
      </c>
      <c r="Y185" s="141">
        <f>_xlfn.STDEV.P(Q185:U185)</f>
        <v>1.4142135623730951</v>
      </c>
      <c r="Z185" s="141">
        <f t="shared" si="219"/>
        <v>0</v>
      </c>
      <c r="AA185" s="42">
        <f t="shared" si="220"/>
        <v>109</v>
      </c>
      <c r="AB185" s="144">
        <f t="shared" si="221"/>
        <v>10.9</v>
      </c>
      <c r="AC185" s="42">
        <f t="shared" si="222"/>
        <v>5</v>
      </c>
      <c r="AD185" s="144">
        <f t="shared" si="223"/>
        <v>1.8681541692269406</v>
      </c>
      <c r="AE185" s="144">
        <f t="shared" si="224"/>
        <v>9.9999999999999645E-2</v>
      </c>
    </row>
    <row r="186" spans="2:31" ht="15.75" thickBot="1" x14ac:dyDescent="0.3">
      <c r="B186" s="58" t="s">
        <v>28</v>
      </c>
      <c r="C186" s="43">
        <v>0</v>
      </c>
      <c r="D186" s="247">
        <f>(D185/D189)</f>
        <v>0.16326530612244897</v>
      </c>
      <c r="E186" s="247">
        <f t="shared" ref="E186:K186" si="241">(E185/E189)</f>
        <v>0.25</v>
      </c>
      <c r="F186" s="247">
        <f t="shared" si="241"/>
        <v>0.11594202898550725</v>
      </c>
      <c r="G186" s="138">
        <f t="shared" si="241"/>
        <v>0.15254237288135594</v>
      </c>
      <c r="H186" s="138">
        <f t="shared" si="241"/>
        <v>0.18181818181818182</v>
      </c>
      <c r="I186" s="138">
        <f t="shared" si="241"/>
        <v>0.18367346938775511</v>
      </c>
      <c r="J186" s="138">
        <f t="shared" si="241"/>
        <v>0.26530612244897961</v>
      </c>
      <c r="K186" s="138">
        <f t="shared" si="241"/>
        <v>0.16981132075471697</v>
      </c>
      <c r="L186" s="139">
        <f t="shared" ref="L186" si="242">(L185/L189)</f>
        <v>0.18815331010452963</v>
      </c>
      <c r="M186" s="225"/>
      <c r="N186" s="225"/>
      <c r="O186" s="228"/>
      <c r="P186" s="228"/>
      <c r="Q186" s="138">
        <f t="shared" ref="Q186:T186" si="243">(Q185/Q189)</f>
        <v>0.18309859154929578</v>
      </c>
      <c r="R186" s="138">
        <f t="shared" si="243"/>
        <v>0.13636363636363635</v>
      </c>
      <c r="S186" s="138">
        <f t="shared" si="243"/>
        <v>0.17910447761194029</v>
      </c>
      <c r="T186" s="138">
        <f t="shared" si="243"/>
        <v>0.14925373134328357</v>
      </c>
      <c r="U186" s="136">
        <f t="shared" ref="U186:AA186" si="244">(U185/U189)</f>
        <v>0.15714285714285714</v>
      </c>
      <c r="V186" s="139">
        <f t="shared" si="244"/>
        <v>0.16129032258064516</v>
      </c>
      <c r="W186" s="225"/>
      <c r="X186" s="225"/>
      <c r="Y186" s="228"/>
      <c r="Z186" s="228"/>
      <c r="AA186" s="140">
        <f t="shared" si="244"/>
        <v>0.17356687898089171</v>
      </c>
      <c r="AB186" s="153"/>
      <c r="AC186" s="153"/>
      <c r="AD186" s="153"/>
      <c r="AE186" s="153"/>
    </row>
    <row r="187" spans="2:31" x14ac:dyDescent="0.25">
      <c r="B187" s="59" t="s">
        <v>159</v>
      </c>
      <c r="C187" s="38">
        <v>0</v>
      </c>
      <c r="D187" s="38">
        <v>7</v>
      </c>
      <c r="E187" s="38">
        <v>15</v>
      </c>
      <c r="F187" s="38">
        <v>22</v>
      </c>
      <c r="G187" s="39">
        <v>12</v>
      </c>
      <c r="H187" s="39">
        <v>13</v>
      </c>
      <c r="I187" s="39">
        <v>9</v>
      </c>
      <c r="J187" s="39">
        <v>8</v>
      </c>
      <c r="K187" s="39">
        <v>14</v>
      </c>
      <c r="L187" s="40">
        <f t="shared" si="215"/>
        <v>56</v>
      </c>
      <c r="M187" s="40">
        <f t="shared" si="216"/>
        <v>11.2</v>
      </c>
      <c r="N187" s="40">
        <f t="shared" si="217"/>
        <v>6</v>
      </c>
      <c r="O187" s="141">
        <f t="shared" si="218"/>
        <v>2.3151673805580453</v>
      </c>
      <c r="P187" s="141">
        <f>(U187-M187)</f>
        <v>4.8000000000000007</v>
      </c>
      <c r="Q187" s="39">
        <v>14</v>
      </c>
      <c r="R187" s="39">
        <v>9</v>
      </c>
      <c r="S187" s="39">
        <v>9</v>
      </c>
      <c r="T187" s="39">
        <v>10</v>
      </c>
      <c r="U187" s="41">
        <v>16</v>
      </c>
      <c r="V187" s="40">
        <f>SUM(Q187:U187)</f>
        <v>58</v>
      </c>
      <c r="W187" s="141">
        <f>AVERAGE(Q187:U187)</f>
        <v>11.6</v>
      </c>
      <c r="X187" s="40">
        <f>MAX(Q187:U187)-MIN(Q187:U187)</f>
        <v>7</v>
      </c>
      <c r="Y187" s="141">
        <f>_xlfn.STDEV.P(Q187:U187)</f>
        <v>2.8705400188814649</v>
      </c>
      <c r="Z187" s="141">
        <f t="shared" si="219"/>
        <v>4.4000000000000004</v>
      </c>
      <c r="AA187" s="42">
        <f t="shared" si="220"/>
        <v>114</v>
      </c>
      <c r="AB187" s="144">
        <f t="shared" si="221"/>
        <v>11.4</v>
      </c>
      <c r="AC187" s="42">
        <f t="shared" si="222"/>
        <v>8</v>
      </c>
      <c r="AD187" s="144">
        <f t="shared" si="223"/>
        <v>2.6153393661244042</v>
      </c>
      <c r="AE187" s="144">
        <f t="shared" si="224"/>
        <v>4.5999999999999996</v>
      </c>
    </row>
    <row r="188" spans="2:31" ht="15.75" thickBot="1" x14ac:dyDescent="0.3">
      <c r="B188" s="58" t="s">
        <v>28</v>
      </c>
      <c r="C188" s="43">
        <v>0</v>
      </c>
      <c r="D188" s="247">
        <f>(D187/D189)</f>
        <v>0.14285714285714285</v>
      </c>
      <c r="E188" s="247">
        <f t="shared" ref="E188:K188" si="245">(E187/E189)</f>
        <v>0.26785714285714285</v>
      </c>
      <c r="F188" s="247">
        <f t="shared" si="245"/>
        <v>0.3188405797101449</v>
      </c>
      <c r="G188" s="138">
        <f t="shared" si="245"/>
        <v>0.20338983050847459</v>
      </c>
      <c r="H188" s="138">
        <f t="shared" si="245"/>
        <v>0.16883116883116883</v>
      </c>
      <c r="I188" s="138">
        <f t="shared" si="245"/>
        <v>0.18367346938775511</v>
      </c>
      <c r="J188" s="138">
        <f t="shared" si="245"/>
        <v>0.16326530612244897</v>
      </c>
      <c r="K188" s="138">
        <f t="shared" si="245"/>
        <v>0.26415094339622641</v>
      </c>
      <c r="L188" s="139">
        <f t="shared" ref="L188:AA188" si="246">(L187/L189)</f>
        <v>0.1951219512195122</v>
      </c>
      <c r="M188" s="225"/>
      <c r="N188" s="225"/>
      <c r="O188" s="228"/>
      <c r="P188" s="228"/>
      <c r="Q188" s="138">
        <f t="shared" ref="Q188:T188" si="247">(Q187/Q189)</f>
        <v>0.19718309859154928</v>
      </c>
      <c r="R188" s="138">
        <f t="shared" si="247"/>
        <v>0.13636363636363635</v>
      </c>
      <c r="S188" s="138">
        <f t="shared" si="247"/>
        <v>0.13432835820895522</v>
      </c>
      <c r="T188" s="138">
        <f t="shared" si="247"/>
        <v>0.14925373134328357</v>
      </c>
      <c r="U188" s="136">
        <f t="shared" si="246"/>
        <v>0.22857142857142856</v>
      </c>
      <c r="V188" s="139">
        <f t="shared" si="246"/>
        <v>0.17008797653958943</v>
      </c>
      <c r="W188" s="225"/>
      <c r="X188" s="225"/>
      <c r="Y188" s="228"/>
      <c r="Z188" s="228"/>
      <c r="AA188" s="140">
        <f t="shared" si="246"/>
        <v>0.18152866242038215</v>
      </c>
      <c r="AB188" s="153"/>
      <c r="AC188" s="153"/>
      <c r="AD188" s="153"/>
      <c r="AE188" s="153"/>
    </row>
    <row r="189" spans="2:31" x14ac:dyDescent="0.25">
      <c r="B189" s="36" t="s">
        <v>19</v>
      </c>
      <c r="C189" s="30" t="s">
        <v>307</v>
      </c>
      <c r="D189" s="30">
        <v>49</v>
      </c>
      <c r="E189" s="30">
        <v>56</v>
      </c>
      <c r="F189" s="30">
        <v>69</v>
      </c>
      <c r="G189" s="31">
        <v>59</v>
      </c>
      <c r="H189" s="31">
        <v>77</v>
      </c>
      <c r="I189" s="31">
        <v>49</v>
      </c>
      <c r="J189" s="31">
        <v>49</v>
      </c>
      <c r="K189" s="31">
        <v>53</v>
      </c>
      <c r="L189" s="32">
        <f>SUM(G189:K189)</f>
        <v>287</v>
      </c>
      <c r="M189" s="132">
        <f>AVERAGE(G189:K189)</f>
        <v>57.4</v>
      </c>
      <c r="N189" s="32">
        <f t="shared" ref="N189" si="248">MAX(G189:K189)-MIN(G189:K189)</f>
        <v>28</v>
      </c>
      <c r="O189" s="132">
        <f>_xlfn.STDEV.P(G189:K189)</f>
        <v>10.461357464497617</v>
      </c>
      <c r="P189" s="132">
        <f>(U189-M189)</f>
        <v>12.600000000000001</v>
      </c>
      <c r="Q189" s="31">
        <v>71</v>
      </c>
      <c r="R189" s="31">
        <v>66</v>
      </c>
      <c r="S189" s="31">
        <v>67</v>
      </c>
      <c r="T189" s="31">
        <v>67</v>
      </c>
      <c r="U189" s="33">
        <v>70</v>
      </c>
      <c r="V189" s="32">
        <f>SUM(Q189:U189)</f>
        <v>341</v>
      </c>
      <c r="W189" s="132">
        <f>AVERAGE(Q189:U189)</f>
        <v>68.2</v>
      </c>
      <c r="X189" s="32">
        <f t="shared" ref="X189" si="249">MAX(Q189:U189)-MIN(Q189:U189)</f>
        <v>5</v>
      </c>
      <c r="Y189" s="132">
        <f>_xlfn.STDEV.P(Q189:U189)</f>
        <v>1.9390719429665315</v>
      </c>
      <c r="Z189" s="132">
        <f>(U189-W189)</f>
        <v>1.7999999999999972</v>
      </c>
      <c r="AA189" s="34">
        <f>SUM(Q189:U189,G189:K189)</f>
        <v>628</v>
      </c>
      <c r="AB189" s="131">
        <f>AVERAGE(Q189:U189,G189:K189)</f>
        <v>62.8</v>
      </c>
      <c r="AC189" s="34">
        <f t="shared" ref="AC189" si="250">MAX(G189:K189,Q189:U189)-MIN(G189:K189,Q189:U189)</f>
        <v>28</v>
      </c>
      <c r="AD189" s="131">
        <f>_xlfn.STDEV.P(Q189:U189,G189:K189)</f>
        <v>9.2606695222321811</v>
      </c>
      <c r="AE189" s="131">
        <f>(U189-AB189)</f>
        <v>7.2000000000000028</v>
      </c>
    </row>
    <row r="191" spans="2:31" x14ac:dyDescent="0.25">
      <c r="B191" s="274"/>
      <c r="C191" s="283" t="s">
        <v>414</v>
      </c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</row>
    <row r="192" spans="2:31" ht="24.75" thickBot="1" x14ac:dyDescent="0.3">
      <c r="B192" s="18"/>
      <c r="C192" s="19">
        <v>2009</v>
      </c>
      <c r="D192" s="19">
        <v>2010</v>
      </c>
      <c r="E192" s="19">
        <v>2011</v>
      </c>
      <c r="F192" s="19">
        <v>2012</v>
      </c>
      <c r="G192" s="20">
        <v>2013</v>
      </c>
      <c r="H192" s="20">
        <v>2014</v>
      </c>
      <c r="I192" s="20">
        <v>2015</v>
      </c>
      <c r="J192" s="20">
        <v>2016</v>
      </c>
      <c r="K192" s="20">
        <v>2017</v>
      </c>
      <c r="L192" s="21" t="s">
        <v>0</v>
      </c>
      <c r="M192" s="21" t="s">
        <v>1</v>
      </c>
      <c r="N192" s="21" t="s">
        <v>2</v>
      </c>
      <c r="O192" s="21" t="s">
        <v>3</v>
      </c>
      <c r="P192" s="21" t="s">
        <v>4</v>
      </c>
      <c r="Q192" s="20">
        <v>2018</v>
      </c>
      <c r="R192" s="20">
        <v>2019</v>
      </c>
      <c r="S192" s="20">
        <v>2020</v>
      </c>
      <c r="T192" s="20">
        <v>2021</v>
      </c>
      <c r="U192" s="22">
        <v>2022</v>
      </c>
      <c r="V192" s="21" t="s">
        <v>0</v>
      </c>
      <c r="W192" s="21" t="s">
        <v>1</v>
      </c>
      <c r="X192" s="21" t="s">
        <v>2</v>
      </c>
      <c r="Y192" s="21" t="s">
        <v>3</v>
      </c>
      <c r="Z192" s="21" t="s">
        <v>4</v>
      </c>
      <c r="AA192" s="23" t="s">
        <v>5</v>
      </c>
      <c r="AB192" s="23" t="s">
        <v>6</v>
      </c>
      <c r="AC192" s="23" t="s">
        <v>7</v>
      </c>
      <c r="AD192" s="23" t="s">
        <v>8</v>
      </c>
      <c r="AE192" s="23" t="s">
        <v>4</v>
      </c>
    </row>
    <row r="193" spans="2:31" x14ac:dyDescent="0.25">
      <c r="B193" s="59" t="s">
        <v>160</v>
      </c>
      <c r="C193" s="38">
        <v>0</v>
      </c>
      <c r="D193" s="38">
        <v>2</v>
      </c>
      <c r="E193" s="38">
        <v>9</v>
      </c>
      <c r="F193" s="38">
        <v>4</v>
      </c>
      <c r="G193" s="39">
        <v>8</v>
      </c>
      <c r="H193" s="39">
        <v>4</v>
      </c>
      <c r="I193" s="39">
        <v>8</v>
      </c>
      <c r="J193" s="39">
        <v>4</v>
      </c>
      <c r="K193" s="39">
        <v>2</v>
      </c>
      <c r="L193" s="40">
        <f>SUM(G193:K193)</f>
        <v>26</v>
      </c>
      <c r="M193" s="141">
        <f>AVERAGE(G193:K193)</f>
        <v>5.2</v>
      </c>
      <c r="N193" s="40">
        <f>MAX(G193:K193)-MIN(G193:K193)</f>
        <v>6</v>
      </c>
      <c r="O193" s="141">
        <f>_xlfn.STDEV.P(G193:K193)</f>
        <v>2.4</v>
      </c>
      <c r="P193" s="141">
        <f>(U193-M193)</f>
        <v>0.79999999999999982</v>
      </c>
      <c r="Q193" s="39">
        <v>6</v>
      </c>
      <c r="R193" s="39">
        <v>3</v>
      </c>
      <c r="S193" s="39">
        <v>3</v>
      </c>
      <c r="T193" s="39">
        <v>1</v>
      </c>
      <c r="U193" s="41">
        <v>6</v>
      </c>
      <c r="V193" s="40">
        <f>SUM(Q193:U193)</f>
        <v>19</v>
      </c>
      <c r="W193" s="141">
        <f>AVERAGE(Q193:U193)</f>
        <v>3.8</v>
      </c>
      <c r="X193" s="40">
        <f>MAX(Q193:U193)-MIN(Q193:U193)</f>
        <v>5</v>
      </c>
      <c r="Y193" s="141">
        <f>_xlfn.STDEV.P(Q193:U193)</f>
        <v>1.9390719429665315</v>
      </c>
      <c r="Z193" s="141">
        <f>(U193-W193)</f>
        <v>2.2000000000000002</v>
      </c>
      <c r="AA193" s="42">
        <f>SUM(Q193:U193,G193:K193)</f>
        <v>45</v>
      </c>
      <c r="AB193" s="144">
        <f>AVERAGE(Q193:U193,G193:K193)</f>
        <v>4.5</v>
      </c>
      <c r="AC193" s="42">
        <f>MAX(Q193:U193,G193:K193)-MIN(Q193:U193,G193:K193)</f>
        <v>7</v>
      </c>
      <c r="AD193" s="144">
        <f>_xlfn.STDEV.P(Q193:U193,G193:K193)</f>
        <v>2.2912878474779199</v>
      </c>
      <c r="AE193" s="144">
        <f>(U193-AB193)</f>
        <v>1.5</v>
      </c>
    </row>
    <row r="194" spans="2:31" ht="15.75" thickBot="1" x14ac:dyDescent="0.3">
      <c r="B194" s="58" t="s">
        <v>28</v>
      </c>
      <c r="C194" s="43">
        <v>0</v>
      </c>
      <c r="D194" s="247">
        <f>(D193/D217)</f>
        <v>4.0816326530612242E-2</v>
      </c>
      <c r="E194" s="247">
        <f t="shared" ref="E194:K194" si="251">(E193/E217)</f>
        <v>0.16071428571428573</v>
      </c>
      <c r="F194" s="247">
        <f t="shared" si="251"/>
        <v>5.7971014492753624E-2</v>
      </c>
      <c r="G194" s="138">
        <f t="shared" si="251"/>
        <v>0.13559322033898305</v>
      </c>
      <c r="H194" s="138">
        <f t="shared" si="251"/>
        <v>5.1948051948051951E-2</v>
      </c>
      <c r="I194" s="138">
        <f t="shared" si="251"/>
        <v>0.16326530612244897</v>
      </c>
      <c r="J194" s="138">
        <f t="shared" si="251"/>
        <v>8.1632653061224483E-2</v>
      </c>
      <c r="K194" s="138">
        <f t="shared" si="251"/>
        <v>3.7735849056603772E-2</v>
      </c>
      <c r="L194" s="139">
        <f t="shared" ref="L194" si="252">(L193/L217)</f>
        <v>9.0592334494773524E-2</v>
      </c>
      <c r="M194" s="225"/>
      <c r="N194" s="225"/>
      <c r="O194" s="228"/>
      <c r="P194" s="228"/>
      <c r="Q194" s="138">
        <f t="shared" ref="Q194:T194" si="253">(Q193/Q217)</f>
        <v>8.4507042253521125E-2</v>
      </c>
      <c r="R194" s="138">
        <f t="shared" si="253"/>
        <v>4.5454545454545456E-2</v>
      </c>
      <c r="S194" s="138">
        <f t="shared" si="253"/>
        <v>4.4776119402985072E-2</v>
      </c>
      <c r="T194" s="138">
        <f t="shared" si="253"/>
        <v>1.4925373134328358E-2</v>
      </c>
      <c r="U194" s="136">
        <f t="shared" ref="U194:AA194" si="254">(U193/U217)</f>
        <v>8.5714285714285715E-2</v>
      </c>
      <c r="V194" s="139">
        <f t="shared" si="254"/>
        <v>5.5718475073313782E-2</v>
      </c>
      <c r="W194" s="225"/>
      <c r="X194" s="225"/>
      <c r="Y194" s="228"/>
      <c r="Z194" s="228"/>
      <c r="AA194" s="140">
        <f t="shared" si="254"/>
        <v>7.1656050955414011E-2</v>
      </c>
      <c r="AB194" s="153"/>
      <c r="AC194" s="153"/>
      <c r="AD194" s="168"/>
      <c r="AE194" s="168"/>
    </row>
    <row r="195" spans="2:31" x14ac:dyDescent="0.25">
      <c r="B195" s="59" t="s">
        <v>161</v>
      </c>
      <c r="C195" s="38">
        <v>0</v>
      </c>
      <c r="D195" s="38">
        <v>4</v>
      </c>
      <c r="E195" s="38">
        <v>1</v>
      </c>
      <c r="F195" s="38">
        <v>1</v>
      </c>
      <c r="G195" s="39">
        <v>3</v>
      </c>
      <c r="H195" s="39">
        <v>5</v>
      </c>
      <c r="I195" s="39">
        <v>7</v>
      </c>
      <c r="J195" s="39">
        <v>1</v>
      </c>
      <c r="K195" s="39">
        <v>4</v>
      </c>
      <c r="L195" s="40">
        <f t="shared" ref="L195:L215" si="255">SUM(G195:K195)</f>
        <v>20</v>
      </c>
      <c r="M195" s="141">
        <f t="shared" ref="M195:M215" si="256">AVERAGE(G195:K195)</f>
        <v>4</v>
      </c>
      <c r="N195" s="40">
        <f t="shared" ref="N195:N215" si="257">MAX(G195:K195)-MIN(G195:K195)</f>
        <v>6</v>
      </c>
      <c r="O195" s="141">
        <f t="shared" ref="O195:O215" si="258">_xlfn.STDEV.P(G195:K195)</f>
        <v>2</v>
      </c>
      <c r="P195" s="141">
        <f>(U195-M195)</f>
        <v>-2</v>
      </c>
      <c r="Q195" s="39">
        <v>11</v>
      </c>
      <c r="R195" s="39">
        <v>2</v>
      </c>
      <c r="S195" s="39">
        <v>7</v>
      </c>
      <c r="T195" s="39">
        <v>5</v>
      </c>
      <c r="U195" s="41">
        <v>2</v>
      </c>
      <c r="V195" s="40">
        <f>SUM(Q195:U195)</f>
        <v>27</v>
      </c>
      <c r="W195" s="141">
        <f>AVERAGE(Q195:U195)</f>
        <v>5.4</v>
      </c>
      <c r="X195" s="40">
        <f>MAX(Q195:U195)-MIN(Q195:U195)</f>
        <v>9</v>
      </c>
      <c r="Y195" s="141">
        <f>_xlfn.STDEV.P(Q195:U195)</f>
        <v>3.3823069050575527</v>
      </c>
      <c r="Z195" s="141">
        <f t="shared" ref="Z195:Z215" si="259">(U195-W195)</f>
        <v>-3.4000000000000004</v>
      </c>
      <c r="AA195" s="42">
        <f t="shared" ref="AA195:AA215" si="260">SUM(Q195:U195,G195:K195)</f>
        <v>47</v>
      </c>
      <c r="AB195" s="144">
        <f t="shared" ref="AB195:AB215" si="261">AVERAGE(Q195:U195,G195:K195)</f>
        <v>4.7</v>
      </c>
      <c r="AC195" s="42">
        <f t="shared" ref="AC195:AC215" si="262">MAX(Q195:U195,G195:K195)-MIN(Q195:U195,G195:K195)</f>
        <v>10</v>
      </c>
      <c r="AD195" s="144">
        <f t="shared" ref="AD195:AD215" si="263">_xlfn.STDEV.P(Q195:U195,G195:K195)</f>
        <v>2.8653097563788807</v>
      </c>
      <c r="AE195" s="144">
        <f t="shared" ref="AE195:AE215" si="264">(U195-AB195)</f>
        <v>-2.7</v>
      </c>
    </row>
    <row r="196" spans="2:31" ht="15.75" thickBot="1" x14ac:dyDescent="0.3">
      <c r="B196" s="58" t="s">
        <v>28</v>
      </c>
      <c r="C196" s="43">
        <v>0</v>
      </c>
      <c r="D196" s="247">
        <f>(D195/D217)</f>
        <v>8.1632653061224483E-2</v>
      </c>
      <c r="E196" s="247">
        <f t="shared" ref="E196:K196" si="265">(E195/E217)</f>
        <v>1.7857142857142856E-2</v>
      </c>
      <c r="F196" s="247">
        <f t="shared" si="265"/>
        <v>1.4492753623188406E-2</v>
      </c>
      <c r="G196" s="138">
        <f t="shared" si="265"/>
        <v>5.0847457627118647E-2</v>
      </c>
      <c r="H196" s="138">
        <f t="shared" si="265"/>
        <v>6.4935064935064929E-2</v>
      </c>
      <c r="I196" s="138">
        <f t="shared" si="265"/>
        <v>0.14285714285714285</v>
      </c>
      <c r="J196" s="138">
        <f t="shared" si="265"/>
        <v>2.0408163265306121E-2</v>
      </c>
      <c r="K196" s="138">
        <f t="shared" si="265"/>
        <v>7.5471698113207544E-2</v>
      </c>
      <c r="L196" s="139">
        <f t="shared" ref="L196" si="266">(L195/L217)</f>
        <v>6.968641114982578E-2</v>
      </c>
      <c r="M196" s="225"/>
      <c r="N196" s="225"/>
      <c r="O196" s="228"/>
      <c r="P196" s="228"/>
      <c r="Q196" s="138">
        <f t="shared" ref="Q196:T196" si="267">(Q195/Q217)</f>
        <v>0.15492957746478872</v>
      </c>
      <c r="R196" s="138">
        <f t="shared" si="267"/>
        <v>3.0303030303030304E-2</v>
      </c>
      <c r="S196" s="138">
        <f t="shared" si="267"/>
        <v>0.1044776119402985</v>
      </c>
      <c r="T196" s="138">
        <f t="shared" si="267"/>
        <v>7.4626865671641784E-2</v>
      </c>
      <c r="U196" s="136">
        <f t="shared" ref="U196:AA196" si="268">(U195/U217)</f>
        <v>2.8571428571428571E-2</v>
      </c>
      <c r="V196" s="139">
        <f t="shared" si="268"/>
        <v>7.9178885630498533E-2</v>
      </c>
      <c r="W196" s="225"/>
      <c r="X196" s="225"/>
      <c r="Y196" s="228"/>
      <c r="Z196" s="228"/>
      <c r="AA196" s="140">
        <f t="shared" si="268"/>
        <v>7.4840764331210188E-2</v>
      </c>
      <c r="AB196" s="153"/>
      <c r="AC196" s="153"/>
      <c r="AD196" s="168"/>
      <c r="AE196" s="168"/>
    </row>
    <row r="197" spans="2:31" x14ac:dyDescent="0.25">
      <c r="B197" s="59" t="s">
        <v>162</v>
      </c>
      <c r="C197" s="38">
        <v>0</v>
      </c>
      <c r="D197" s="38">
        <v>4</v>
      </c>
      <c r="E197" s="38">
        <v>7</v>
      </c>
      <c r="F197" s="38">
        <v>5</v>
      </c>
      <c r="G197" s="39">
        <v>7</v>
      </c>
      <c r="H197" s="39">
        <v>6</v>
      </c>
      <c r="I197" s="39">
        <v>1</v>
      </c>
      <c r="J197" s="39">
        <v>8</v>
      </c>
      <c r="K197" s="39">
        <v>6</v>
      </c>
      <c r="L197" s="40">
        <f t="shared" si="255"/>
        <v>28</v>
      </c>
      <c r="M197" s="141">
        <f t="shared" si="256"/>
        <v>5.6</v>
      </c>
      <c r="N197" s="40">
        <f t="shared" si="257"/>
        <v>7</v>
      </c>
      <c r="O197" s="141">
        <f t="shared" si="258"/>
        <v>2.4166091947189146</v>
      </c>
      <c r="P197" s="141">
        <f>(U197-M197)</f>
        <v>-1.5999999999999996</v>
      </c>
      <c r="Q197" s="39">
        <v>5</v>
      </c>
      <c r="R197" s="39">
        <v>6</v>
      </c>
      <c r="S197" s="39">
        <v>8</v>
      </c>
      <c r="T197" s="39">
        <v>8</v>
      </c>
      <c r="U197" s="41">
        <v>4</v>
      </c>
      <c r="V197" s="40">
        <f>SUM(Q197:U197)</f>
        <v>31</v>
      </c>
      <c r="W197" s="141">
        <f>AVERAGE(Q197:U197)</f>
        <v>6.2</v>
      </c>
      <c r="X197" s="40">
        <f>MAX(Q197:U197)-MIN(Q197:U197)</f>
        <v>4</v>
      </c>
      <c r="Y197" s="141">
        <f>_xlfn.STDEV.P(Q197:U197)</f>
        <v>1.6</v>
      </c>
      <c r="Z197" s="141">
        <f t="shared" si="259"/>
        <v>-2.2000000000000002</v>
      </c>
      <c r="AA197" s="42">
        <f t="shared" si="260"/>
        <v>59</v>
      </c>
      <c r="AB197" s="144">
        <f t="shared" si="261"/>
        <v>5.9</v>
      </c>
      <c r="AC197" s="42">
        <f t="shared" si="262"/>
        <v>7</v>
      </c>
      <c r="AD197" s="144">
        <f t="shared" si="263"/>
        <v>2.0712315177207978</v>
      </c>
      <c r="AE197" s="144">
        <f t="shared" si="264"/>
        <v>-1.9000000000000004</v>
      </c>
    </row>
    <row r="198" spans="2:31" ht="15.75" thickBot="1" x14ac:dyDescent="0.3">
      <c r="B198" s="58" t="s">
        <v>28</v>
      </c>
      <c r="C198" s="43">
        <v>0</v>
      </c>
      <c r="D198" s="247">
        <f>(D197/D217)</f>
        <v>8.1632653061224483E-2</v>
      </c>
      <c r="E198" s="247">
        <f t="shared" ref="E198:K198" si="269">(E197/E217)</f>
        <v>0.125</v>
      </c>
      <c r="F198" s="247">
        <f t="shared" si="269"/>
        <v>7.2463768115942032E-2</v>
      </c>
      <c r="G198" s="138">
        <f t="shared" si="269"/>
        <v>0.11864406779661017</v>
      </c>
      <c r="H198" s="138">
        <f t="shared" si="269"/>
        <v>7.792207792207792E-2</v>
      </c>
      <c r="I198" s="138">
        <f t="shared" si="269"/>
        <v>2.0408163265306121E-2</v>
      </c>
      <c r="J198" s="138">
        <f t="shared" si="269"/>
        <v>0.16326530612244897</v>
      </c>
      <c r="K198" s="138">
        <f t="shared" si="269"/>
        <v>0.11320754716981132</v>
      </c>
      <c r="L198" s="139">
        <f t="shared" ref="L198" si="270">(L197/L217)</f>
        <v>9.7560975609756101E-2</v>
      </c>
      <c r="M198" s="225"/>
      <c r="N198" s="225"/>
      <c r="O198" s="228"/>
      <c r="P198" s="228"/>
      <c r="Q198" s="138">
        <f t="shared" ref="Q198:T198" si="271">(Q197/Q217)</f>
        <v>7.0422535211267609E-2</v>
      </c>
      <c r="R198" s="138">
        <f t="shared" si="271"/>
        <v>9.0909090909090912E-2</v>
      </c>
      <c r="S198" s="138">
        <f t="shared" si="271"/>
        <v>0.11940298507462686</v>
      </c>
      <c r="T198" s="138">
        <f t="shared" si="271"/>
        <v>0.11940298507462686</v>
      </c>
      <c r="U198" s="136">
        <f t="shared" ref="U198:AA198" si="272">(U197/U217)</f>
        <v>5.7142857142857141E-2</v>
      </c>
      <c r="V198" s="139">
        <f t="shared" si="272"/>
        <v>9.0909090909090912E-2</v>
      </c>
      <c r="W198" s="225"/>
      <c r="X198" s="225"/>
      <c r="Y198" s="228"/>
      <c r="Z198" s="228"/>
      <c r="AA198" s="140">
        <f t="shared" si="272"/>
        <v>9.3949044585987268E-2</v>
      </c>
      <c r="AB198" s="153"/>
      <c r="AC198" s="153"/>
      <c r="AD198" s="168"/>
      <c r="AE198" s="168"/>
    </row>
    <row r="199" spans="2:31" x14ac:dyDescent="0.25">
      <c r="B199" s="59" t="s">
        <v>163</v>
      </c>
      <c r="C199" s="38">
        <v>0</v>
      </c>
      <c r="D199" s="38">
        <v>5</v>
      </c>
      <c r="E199" s="38">
        <v>6</v>
      </c>
      <c r="F199" s="38">
        <v>6</v>
      </c>
      <c r="G199" s="39">
        <v>0</v>
      </c>
      <c r="H199" s="39">
        <v>8</v>
      </c>
      <c r="I199" s="39">
        <v>8</v>
      </c>
      <c r="J199" s="39">
        <v>4</v>
      </c>
      <c r="K199" s="39">
        <v>9</v>
      </c>
      <c r="L199" s="40">
        <f t="shared" si="255"/>
        <v>29</v>
      </c>
      <c r="M199" s="141">
        <f t="shared" si="256"/>
        <v>5.8</v>
      </c>
      <c r="N199" s="40">
        <f t="shared" si="257"/>
        <v>9</v>
      </c>
      <c r="O199" s="141">
        <f t="shared" si="258"/>
        <v>3.3704599092705432</v>
      </c>
      <c r="P199" s="141">
        <f>(U199-M199)</f>
        <v>1.2000000000000002</v>
      </c>
      <c r="Q199" s="39">
        <v>2</v>
      </c>
      <c r="R199" s="39">
        <v>6</v>
      </c>
      <c r="S199" s="39">
        <v>1</v>
      </c>
      <c r="T199" s="39">
        <v>5</v>
      </c>
      <c r="U199" s="41">
        <v>7</v>
      </c>
      <c r="V199" s="40">
        <f>SUM(Q199:U199)</f>
        <v>21</v>
      </c>
      <c r="W199" s="141">
        <f>AVERAGE(Q199:U199)</f>
        <v>4.2</v>
      </c>
      <c r="X199" s="40">
        <f>MAX(Q199:U199)-MIN(Q199:U199)</f>
        <v>6</v>
      </c>
      <c r="Y199" s="141">
        <f>_xlfn.STDEV.P(Q199:U199)</f>
        <v>2.3151673805580453</v>
      </c>
      <c r="Z199" s="141">
        <f t="shared" si="259"/>
        <v>2.8</v>
      </c>
      <c r="AA199" s="42">
        <f t="shared" si="260"/>
        <v>50</v>
      </c>
      <c r="AB199" s="144">
        <f t="shared" si="261"/>
        <v>5</v>
      </c>
      <c r="AC199" s="42">
        <f t="shared" si="262"/>
        <v>9</v>
      </c>
      <c r="AD199" s="144">
        <f t="shared" si="263"/>
        <v>3</v>
      </c>
      <c r="AE199" s="144">
        <f t="shared" si="264"/>
        <v>2</v>
      </c>
    </row>
    <row r="200" spans="2:31" ht="15.75" thickBot="1" x14ac:dyDescent="0.3">
      <c r="B200" s="58" t="s">
        <v>28</v>
      </c>
      <c r="C200" s="43">
        <v>0</v>
      </c>
      <c r="D200" s="247">
        <f>(D199/D217)</f>
        <v>0.10204081632653061</v>
      </c>
      <c r="E200" s="247">
        <f t="shared" ref="E200:K200" si="273">(E199/E217)</f>
        <v>0.10714285714285714</v>
      </c>
      <c r="F200" s="247">
        <f t="shared" si="273"/>
        <v>8.6956521739130432E-2</v>
      </c>
      <c r="G200" s="138">
        <f t="shared" si="273"/>
        <v>0</v>
      </c>
      <c r="H200" s="138">
        <f t="shared" si="273"/>
        <v>0.1038961038961039</v>
      </c>
      <c r="I200" s="138">
        <f t="shared" si="273"/>
        <v>0.16326530612244897</v>
      </c>
      <c r="J200" s="138">
        <f t="shared" si="273"/>
        <v>8.1632653061224483E-2</v>
      </c>
      <c r="K200" s="138">
        <f t="shared" si="273"/>
        <v>0.16981132075471697</v>
      </c>
      <c r="L200" s="139">
        <f t="shared" ref="L200" si="274">(L199/L217)</f>
        <v>0.10104529616724739</v>
      </c>
      <c r="M200" s="225"/>
      <c r="N200" s="225"/>
      <c r="O200" s="228"/>
      <c r="P200" s="228"/>
      <c r="Q200" s="138">
        <f t="shared" ref="Q200:T200" si="275">(Q199/Q217)</f>
        <v>2.8169014084507043E-2</v>
      </c>
      <c r="R200" s="138">
        <f t="shared" si="275"/>
        <v>9.0909090909090912E-2</v>
      </c>
      <c r="S200" s="138">
        <f t="shared" si="275"/>
        <v>1.4925373134328358E-2</v>
      </c>
      <c r="T200" s="138">
        <f t="shared" si="275"/>
        <v>7.4626865671641784E-2</v>
      </c>
      <c r="U200" s="136">
        <f t="shared" ref="U200:AA200" si="276">(U199/U217)</f>
        <v>0.1</v>
      </c>
      <c r="V200" s="139">
        <f t="shared" si="276"/>
        <v>6.1583577712609971E-2</v>
      </c>
      <c r="W200" s="225"/>
      <c r="X200" s="225"/>
      <c r="Y200" s="228"/>
      <c r="Z200" s="228"/>
      <c r="AA200" s="140">
        <f t="shared" si="276"/>
        <v>7.9617834394904455E-2</v>
      </c>
      <c r="AB200" s="153"/>
      <c r="AC200" s="153"/>
      <c r="AD200" s="168"/>
      <c r="AE200" s="168"/>
    </row>
    <row r="201" spans="2:31" x14ac:dyDescent="0.25">
      <c r="B201" s="59" t="s">
        <v>164</v>
      </c>
      <c r="C201" s="38">
        <v>0</v>
      </c>
      <c r="D201" s="38">
        <v>6</v>
      </c>
      <c r="E201" s="38">
        <v>1</v>
      </c>
      <c r="F201" s="38">
        <v>13</v>
      </c>
      <c r="G201" s="39">
        <v>5</v>
      </c>
      <c r="H201" s="39">
        <v>7</v>
      </c>
      <c r="I201" s="39">
        <v>1</v>
      </c>
      <c r="J201" s="39">
        <v>3</v>
      </c>
      <c r="K201" s="39">
        <v>3</v>
      </c>
      <c r="L201" s="40">
        <f t="shared" si="255"/>
        <v>19</v>
      </c>
      <c r="M201" s="141">
        <f t="shared" si="256"/>
        <v>3.8</v>
      </c>
      <c r="N201" s="40">
        <f t="shared" si="257"/>
        <v>6</v>
      </c>
      <c r="O201" s="141">
        <f t="shared" si="258"/>
        <v>2.0396078054371141</v>
      </c>
      <c r="P201" s="141">
        <f>(U201-M201)</f>
        <v>3.2</v>
      </c>
      <c r="Q201" s="39">
        <v>5</v>
      </c>
      <c r="R201" s="39">
        <v>5</v>
      </c>
      <c r="S201" s="39">
        <v>7</v>
      </c>
      <c r="T201" s="39">
        <v>5</v>
      </c>
      <c r="U201" s="41">
        <v>7</v>
      </c>
      <c r="V201" s="40">
        <f>SUM(Q201:U201)</f>
        <v>29</v>
      </c>
      <c r="W201" s="141">
        <f>AVERAGE(Q201:U201)</f>
        <v>5.8</v>
      </c>
      <c r="X201" s="40">
        <f>MAX(Q201:U201)-MIN(Q201:U201)</f>
        <v>2</v>
      </c>
      <c r="Y201" s="141">
        <f>_xlfn.STDEV.P(Q201:U201)</f>
        <v>0.9797958971132712</v>
      </c>
      <c r="Z201" s="141">
        <f t="shared" si="259"/>
        <v>1.2000000000000002</v>
      </c>
      <c r="AA201" s="42">
        <f t="shared" si="260"/>
        <v>48</v>
      </c>
      <c r="AB201" s="144">
        <f t="shared" si="261"/>
        <v>4.8</v>
      </c>
      <c r="AC201" s="42">
        <f t="shared" si="262"/>
        <v>6</v>
      </c>
      <c r="AD201" s="144">
        <f t="shared" si="263"/>
        <v>1.8867962264113207</v>
      </c>
      <c r="AE201" s="144">
        <f t="shared" si="264"/>
        <v>2.2000000000000002</v>
      </c>
    </row>
    <row r="202" spans="2:31" ht="15.75" thickBot="1" x14ac:dyDescent="0.3">
      <c r="B202" s="58" t="s">
        <v>28</v>
      </c>
      <c r="C202" s="43">
        <v>0</v>
      </c>
      <c r="D202" s="247">
        <f>(D201/D217)</f>
        <v>0.12244897959183673</v>
      </c>
      <c r="E202" s="247">
        <f t="shared" ref="E202:K202" si="277">(E201/E217)</f>
        <v>1.7857142857142856E-2</v>
      </c>
      <c r="F202" s="247">
        <f t="shared" si="277"/>
        <v>0.18840579710144928</v>
      </c>
      <c r="G202" s="138">
        <f t="shared" si="277"/>
        <v>8.4745762711864403E-2</v>
      </c>
      <c r="H202" s="138">
        <f t="shared" si="277"/>
        <v>9.0909090909090912E-2</v>
      </c>
      <c r="I202" s="138">
        <f t="shared" si="277"/>
        <v>2.0408163265306121E-2</v>
      </c>
      <c r="J202" s="138">
        <f t="shared" si="277"/>
        <v>6.1224489795918366E-2</v>
      </c>
      <c r="K202" s="138">
        <f t="shared" si="277"/>
        <v>5.6603773584905662E-2</v>
      </c>
      <c r="L202" s="139">
        <f t="shared" ref="L202" si="278">(L201/L217)</f>
        <v>6.6202090592334492E-2</v>
      </c>
      <c r="M202" s="225"/>
      <c r="N202" s="225"/>
      <c r="O202" s="228"/>
      <c r="P202" s="228"/>
      <c r="Q202" s="138">
        <f t="shared" ref="Q202:T202" si="279">(Q201/Q217)</f>
        <v>7.0422535211267609E-2</v>
      </c>
      <c r="R202" s="138">
        <f t="shared" si="279"/>
        <v>7.575757575757576E-2</v>
      </c>
      <c r="S202" s="138">
        <f t="shared" si="279"/>
        <v>0.1044776119402985</v>
      </c>
      <c r="T202" s="138">
        <f t="shared" si="279"/>
        <v>7.4626865671641784E-2</v>
      </c>
      <c r="U202" s="136">
        <f t="shared" ref="U202:AA202" si="280">(U201/U217)</f>
        <v>0.1</v>
      </c>
      <c r="V202" s="139">
        <f t="shared" si="280"/>
        <v>8.5043988269794715E-2</v>
      </c>
      <c r="W202" s="225"/>
      <c r="X202" s="225"/>
      <c r="Y202" s="228"/>
      <c r="Z202" s="228"/>
      <c r="AA202" s="140">
        <f t="shared" si="280"/>
        <v>7.6433121019108277E-2</v>
      </c>
      <c r="AB202" s="153"/>
      <c r="AC202" s="153"/>
      <c r="AD202" s="168"/>
      <c r="AE202" s="168"/>
    </row>
    <row r="203" spans="2:31" x14ac:dyDescent="0.25">
      <c r="B203" s="63" t="s">
        <v>165</v>
      </c>
      <c r="C203" s="38">
        <v>0</v>
      </c>
      <c r="D203" s="248">
        <v>3</v>
      </c>
      <c r="E203" s="248">
        <v>4</v>
      </c>
      <c r="F203" s="248">
        <v>6</v>
      </c>
      <c r="G203" s="52">
        <v>5</v>
      </c>
      <c r="H203" s="52">
        <v>8</v>
      </c>
      <c r="I203" s="52">
        <v>3</v>
      </c>
      <c r="J203" s="52">
        <v>5</v>
      </c>
      <c r="K203" s="52">
        <v>4</v>
      </c>
      <c r="L203" s="40">
        <f t="shared" si="255"/>
        <v>25</v>
      </c>
      <c r="M203" s="141">
        <f t="shared" si="256"/>
        <v>5</v>
      </c>
      <c r="N203" s="40">
        <f t="shared" si="257"/>
        <v>5</v>
      </c>
      <c r="O203" s="141">
        <f t="shared" si="258"/>
        <v>1.6733200530681511</v>
      </c>
      <c r="P203" s="141">
        <f>(U203-M203)</f>
        <v>-2</v>
      </c>
      <c r="Q203" s="52">
        <v>2</v>
      </c>
      <c r="R203" s="52">
        <v>5</v>
      </c>
      <c r="S203" s="52">
        <v>10</v>
      </c>
      <c r="T203" s="52">
        <v>5</v>
      </c>
      <c r="U203" s="54">
        <v>3</v>
      </c>
      <c r="V203" s="40">
        <f>SUM(Q203:U203)</f>
        <v>25</v>
      </c>
      <c r="W203" s="141">
        <f>AVERAGE(Q203:U203)</f>
        <v>5</v>
      </c>
      <c r="X203" s="40">
        <f>MAX(Q203:U203)-MIN(Q203:U203)</f>
        <v>8</v>
      </c>
      <c r="Y203" s="141">
        <f>_xlfn.STDEV.P(Q203:U203)</f>
        <v>2.7568097504180442</v>
      </c>
      <c r="Z203" s="141">
        <f t="shared" si="259"/>
        <v>-2</v>
      </c>
      <c r="AA203" s="42">
        <f t="shared" si="260"/>
        <v>50</v>
      </c>
      <c r="AB203" s="144">
        <f t="shared" si="261"/>
        <v>5</v>
      </c>
      <c r="AC203" s="42">
        <f t="shared" si="262"/>
        <v>8</v>
      </c>
      <c r="AD203" s="144">
        <f t="shared" si="263"/>
        <v>2.2803508501982761</v>
      </c>
      <c r="AE203" s="144">
        <f t="shared" si="264"/>
        <v>-2</v>
      </c>
    </row>
    <row r="204" spans="2:31" ht="15.75" thickBot="1" x14ac:dyDescent="0.3">
      <c r="B204" s="58" t="s">
        <v>28</v>
      </c>
      <c r="C204" s="43">
        <v>0</v>
      </c>
      <c r="D204" s="247">
        <f>(D203/D217)</f>
        <v>6.1224489795918366E-2</v>
      </c>
      <c r="E204" s="247">
        <f t="shared" ref="E204:K204" si="281">(E203/E217)</f>
        <v>7.1428571428571425E-2</v>
      </c>
      <c r="F204" s="247">
        <f t="shared" si="281"/>
        <v>8.6956521739130432E-2</v>
      </c>
      <c r="G204" s="138">
        <f t="shared" si="281"/>
        <v>8.4745762711864403E-2</v>
      </c>
      <c r="H204" s="138">
        <f t="shared" si="281"/>
        <v>0.1038961038961039</v>
      </c>
      <c r="I204" s="138">
        <f t="shared" si="281"/>
        <v>6.1224489795918366E-2</v>
      </c>
      <c r="J204" s="138">
        <f t="shared" si="281"/>
        <v>0.10204081632653061</v>
      </c>
      <c r="K204" s="138">
        <f t="shared" si="281"/>
        <v>7.5471698113207544E-2</v>
      </c>
      <c r="L204" s="139">
        <f t="shared" ref="L204" si="282">(L203/L217)</f>
        <v>8.7108013937282236E-2</v>
      </c>
      <c r="M204" s="225"/>
      <c r="N204" s="225"/>
      <c r="O204" s="228"/>
      <c r="P204" s="228"/>
      <c r="Q204" s="138">
        <f t="shared" ref="Q204:T204" si="283">(Q203/Q217)</f>
        <v>2.8169014084507043E-2</v>
      </c>
      <c r="R204" s="138">
        <f t="shared" si="283"/>
        <v>7.575757575757576E-2</v>
      </c>
      <c r="S204" s="138">
        <f t="shared" si="283"/>
        <v>0.14925373134328357</v>
      </c>
      <c r="T204" s="138">
        <f t="shared" si="283"/>
        <v>7.4626865671641784E-2</v>
      </c>
      <c r="U204" s="136">
        <f t="shared" ref="U204:AA204" si="284">(U203/U217)</f>
        <v>4.2857142857142858E-2</v>
      </c>
      <c r="V204" s="139">
        <f t="shared" si="284"/>
        <v>7.331378299120235E-2</v>
      </c>
      <c r="W204" s="225"/>
      <c r="X204" s="225"/>
      <c r="Y204" s="228"/>
      <c r="Z204" s="228"/>
      <c r="AA204" s="140">
        <f t="shared" si="284"/>
        <v>7.9617834394904455E-2</v>
      </c>
      <c r="AB204" s="153"/>
      <c r="AC204" s="153"/>
      <c r="AD204" s="168"/>
      <c r="AE204" s="168"/>
    </row>
    <row r="205" spans="2:31" x14ac:dyDescent="0.25">
      <c r="B205" s="59" t="s">
        <v>166</v>
      </c>
      <c r="C205" s="38">
        <v>0</v>
      </c>
      <c r="D205" s="38">
        <v>4</v>
      </c>
      <c r="E205" s="38">
        <v>4</v>
      </c>
      <c r="F205" s="38">
        <v>4</v>
      </c>
      <c r="G205" s="39">
        <v>8</v>
      </c>
      <c r="H205" s="39">
        <v>4</v>
      </c>
      <c r="I205" s="39">
        <v>1</v>
      </c>
      <c r="J205" s="39">
        <v>2</v>
      </c>
      <c r="K205" s="39">
        <v>7</v>
      </c>
      <c r="L205" s="40">
        <f t="shared" si="255"/>
        <v>22</v>
      </c>
      <c r="M205" s="141">
        <f t="shared" si="256"/>
        <v>4.4000000000000004</v>
      </c>
      <c r="N205" s="40">
        <f t="shared" si="257"/>
        <v>7</v>
      </c>
      <c r="O205" s="141">
        <f t="shared" si="258"/>
        <v>2.7276363393971712</v>
      </c>
      <c r="P205" s="141">
        <f>(U205-M205)</f>
        <v>-0.40000000000000036</v>
      </c>
      <c r="Q205" s="39">
        <v>10</v>
      </c>
      <c r="R205" s="39">
        <v>3</v>
      </c>
      <c r="S205" s="39">
        <v>2</v>
      </c>
      <c r="T205" s="39">
        <v>3</v>
      </c>
      <c r="U205" s="41">
        <v>4</v>
      </c>
      <c r="V205" s="40">
        <f>SUM(Q205:U205)</f>
        <v>22</v>
      </c>
      <c r="W205" s="141">
        <f>AVERAGE(Q205:U205)</f>
        <v>4.4000000000000004</v>
      </c>
      <c r="X205" s="40">
        <f>MAX(Q205:U205)-MIN(Q205:U205)</f>
        <v>8</v>
      </c>
      <c r="Y205" s="141">
        <f>_xlfn.STDEV.P(Q205:U205)</f>
        <v>2.8705400188814649</v>
      </c>
      <c r="Z205" s="141">
        <f t="shared" si="259"/>
        <v>-0.40000000000000036</v>
      </c>
      <c r="AA205" s="42">
        <f t="shared" si="260"/>
        <v>44</v>
      </c>
      <c r="AB205" s="144">
        <f t="shared" si="261"/>
        <v>4.4000000000000004</v>
      </c>
      <c r="AC205" s="42">
        <f t="shared" si="262"/>
        <v>9</v>
      </c>
      <c r="AD205" s="144">
        <f t="shared" si="263"/>
        <v>2.8</v>
      </c>
      <c r="AE205" s="144">
        <f t="shared" si="264"/>
        <v>-0.40000000000000036</v>
      </c>
    </row>
    <row r="206" spans="2:31" ht="15.75" thickBot="1" x14ac:dyDescent="0.3">
      <c r="B206" s="58" t="s">
        <v>28</v>
      </c>
      <c r="C206" s="43">
        <v>0</v>
      </c>
      <c r="D206" s="247">
        <f>(D205/D217)</f>
        <v>8.1632653061224483E-2</v>
      </c>
      <c r="E206" s="247">
        <f t="shared" ref="E206:K206" si="285">(E205/E217)</f>
        <v>7.1428571428571425E-2</v>
      </c>
      <c r="F206" s="247">
        <f t="shared" si="285"/>
        <v>5.7971014492753624E-2</v>
      </c>
      <c r="G206" s="138">
        <f t="shared" si="285"/>
        <v>0.13559322033898305</v>
      </c>
      <c r="H206" s="138">
        <f t="shared" si="285"/>
        <v>5.1948051948051951E-2</v>
      </c>
      <c r="I206" s="138">
        <f t="shared" si="285"/>
        <v>2.0408163265306121E-2</v>
      </c>
      <c r="J206" s="138">
        <f t="shared" si="285"/>
        <v>4.0816326530612242E-2</v>
      </c>
      <c r="K206" s="138">
        <f t="shared" si="285"/>
        <v>0.13207547169811321</v>
      </c>
      <c r="L206" s="139">
        <f t="shared" ref="L206" si="286">(L205/L217)</f>
        <v>7.6655052264808357E-2</v>
      </c>
      <c r="M206" s="225"/>
      <c r="N206" s="225"/>
      <c r="O206" s="228"/>
      <c r="P206" s="228"/>
      <c r="Q206" s="138">
        <f t="shared" ref="Q206:T206" si="287">(Q205/Q217)</f>
        <v>0.14084507042253522</v>
      </c>
      <c r="R206" s="138">
        <f t="shared" si="287"/>
        <v>4.5454545454545456E-2</v>
      </c>
      <c r="S206" s="138">
        <f t="shared" si="287"/>
        <v>2.9850746268656716E-2</v>
      </c>
      <c r="T206" s="138">
        <f t="shared" si="287"/>
        <v>4.4776119402985072E-2</v>
      </c>
      <c r="U206" s="136">
        <f t="shared" ref="U206:AA206" si="288">(U205/U217)</f>
        <v>5.7142857142857141E-2</v>
      </c>
      <c r="V206" s="139">
        <f t="shared" si="288"/>
        <v>6.4516129032258063E-2</v>
      </c>
      <c r="W206" s="225"/>
      <c r="X206" s="225"/>
      <c r="Y206" s="228"/>
      <c r="Z206" s="228"/>
      <c r="AA206" s="140">
        <f t="shared" si="288"/>
        <v>7.0063694267515922E-2</v>
      </c>
      <c r="AB206" s="153"/>
      <c r="AC206" s="153"/>
      <c r="AD206" s="168"/>
      <c r="AE206" s="168"/>
    </row>
    <row r="207" spans="2:31" x14ac:dyDescent="0.25">
      <c r="B207" s="59" t="s">
        <v>167</v>
      </c>
      <c r="C207" s="38">
        <v>0</v>
      </c>
      <c r="D207" s="38">
        <v>3</v>
      </c>
      <c r="E207" s="38">
        <v>5</v>
      </c>
      <c r="F207" s="38">
        <v>4</v>
      </c>
      <c r="G207" s="39">
        <v>3</v>
      </c>
      <c r="H207" s="39">
        <v>6</v>
      </c>
      <c r="I207" s="39">
        <v>1</v>
      </c>
      <c r="J207" s="39">
        <v>5</v>
      </c>
      <c r="K207" s="39">
        <v>3</v>
      </c>
      <c r="L207" s="40">
        <f t="shared" si="255"/>
        <v>18</v>
      </c>
      <c r="M207" s="141">
        <f t="shared" si="256"/>
        <v>3.6</v>
      </c>
      <c r="N207" s="40">
        <f t="shared" si="257"/>
        <v>5</v>
      </c>
      <c r="O207" s="141">
        <f t="shared" si="258"/>
        <v>1.7435595774162693</v>
      </c>
      <c r="P207" s="141">
        <f>(U207-M207)</f>
        <v>4.4000000000000004</v>
      </c>
      <c r="Q207" s="39">
        <v>10</v>
      </c>
      <c r="R207" s="39">
        <v>5</v>
      </c>
      <c r="S207" s="39">
        <v>7</v>
      </c>
      <c r="T207" s="39">
        <v>2</v>
      </c>
      <c r="U207" s="41">
        <v>8</v>
      </c>
      <c r="V207" s="40">
        <f>SUM(Q207:U207)</f>
        <v>32</v>
      </c>
      <c r="W207" s="141">
        <f>AVERAGE(Q207:U207)</f>
        <v>6.4</v>
      </c>
      <c r="X207" s="40">
        <f>MAX(Q207:U207)-MIN(Q207:U207)</f>
        <v>8</v>
      </c>
      <c r="Y207" s="141">
        <f>_xlfn.STDEV.P(Q207:U207)</f>
        <v>2.7276363393971712</v>
      </c>
      <c r="Z207" s="141">
        <f t="shared" si="259"/>
        <v>1.5999999999999996</v>
      </c>
      <c r="AA207" s="42">
        <f t="shared" si="260"/>
        <v>50</v>
      </c>
      <c r="AB207" s="144">
        <f t="shared" si="261"/>
        <v>5</v>
      </c>
      <c r="AC207" s="42">
        <f t="shared" si="262"/>
        <v>9</v>
      </c>
      <c r="AD207" s="144">
        <f t="shared" si="263"/>
        <v>2.6832815729997477</v>
      </c>
      <c r="AE207" s="144">
        <f t="shared" si="264"/>
        <v>3</v>
      </c>
    </row>
    <row r="208" spans="2:31" ht="15.75" thickBot="1" x14ac:dyDescent="0.3">
      <c r="B208" s="58" t="s">
        <v>28</v>
      </c>
      <c r="C208" s="43">
        <v>0</v>
      </c>
      <c r="D208" s="247">
        <f>(D207/D217)</f>
        <v>6.1224489795918366E-2</v>
      </c>
      <c r="E208" s="247">
        <f t="shared" ref="E208:K208" si="289">(E207/E217)</f>
        <v>8.9285714285714288E-2</v>
      </c>
      <c r="F208" s="247">
        <f t="shared" si="289"/>
        <v>5.7971014492753624E-2</v>
      </c>
      <c r="G208" s="138">
        <f t="shared" si="289"/>
        <v>5.0847457627118647E-2</v>
      </c>
      <c r="H208" s="138">
        <f t="shared" si="289"/>
        <v>7.792207792207792E-2</v>
      </c>
      <c r="I208" s="138">
        <f t="shared" si="289"/>
        <v>2.0408163265306121E-2</v>
      </c>
      <c r="J208" s="138">
        <f t="shared" si="289"/>
        <v>0.10204081632653061</v>
      </c>
      <c r="K208" s="138">
        <f t="shared" si="289"/>
        <v>5.6603773584905662E-2</v>
      </c>
      <c r="L208" s="139">
        <f t="shared" ref="L208" si="290">(L207/L217)</f>
        <v>6.2717770034843204E-2</v>
      </c>
      <c r="M208" s="225"/>
      <c r="N208" s="225"/>
      <c r="O208" s="228"/>
      <c r="P208" s="228"/>
      <c r="Q208" s="138">
        <f t="shared" ref="Q208:T208" si="291">(Q207/Q217)</f>
        <v>0.14084507042253522</v>
      </c>
      <c r="R208" s="138">
        <f t="shared" si="291"/>
        <v>7.575757575757576E-2</v>
      </c>
      <c r="S208" s="138">
        <f t="shared" si="291"/>
        <v>0.1044776119402985</v>
      </c>
      <c r="T208" s="138">
        <f t="shared" si="291"/>
        <v>2.9850746268656716E-2</v>
      </c>
      <c r="U208" s="136">
        <f t="shared" ref="U208:AA208" si="292">(U207/U217)</f>
        <v>0.11428571428571428</v>
      </c>
      <c r="V208" s="139">
        <f t="shared" si="292"/>
        <v>9.3841642228739003E-2</v>
      </c>
      <c r="W208" s="225"/>
      <c r="X208" s="225"/>
      <c r="Y208" s="228"/>
      <c r="Z208" s="228"/>
      <c r="AA208" s="140">
        <f t="shared" si="292"/>
        <v>7.9617834394904455E-2</v>
      </c>
      <c r="AB208" s="153"/>
      <c r="AC208" s="153"/>
      <c r="AD208" s="168"/>
      <c r="AE208" s="168"/>
    </row>
    <row r="209" spans="2:31" x14ac:dyDescent="0.25">
      <c r="B209" s="59" t="s">
        <v>168</v>
      </c>
      <c r="C209" s="38">
        <v>0</v>
      </c>
      <c r="D209" s="38">
        <v>4</v>
      </c>
      <c r="E209" s="38">
        <v>4</v>
      </c>
      <c r="F209" s="38">
        <v>12</v>
      </c>
      <c r="G209" s="39">
        <v>7</v>
      </c>
      <c r="H209" s="39">
        <v>10</v>
      </c>
      <c r="I209" s="39">
        <v>1</v>
      </c>
      <c r="J209" s="39">
        <v>6</v>
      </c>
      <c r="K209" s="39">
        <v>5</v>
      </c>
      <c r="L209" s="40">
        <f t="shared" si="255"/>
        <v>29</v>
      </c>
      <c r="M209" s="141">
        <f t="shared" si="256"/>
        <v>5.8</v>
      </c>
      <c r="N209" s="40">
        <f t="shared" si="257"/>
        <v>9</v>
      </c>
      <c r="O209" s="141">
        <f t="shared" si="258"/>
        <v>2.925747767665559</v>
      </c>
      <c r="P209" s="141">
        <f>(U209-M209)</f>
        <v>0.20000000000000018</v>
      </c>
      <c r="Q209" s="39">
        <v>2</v>
      </c>
      <c r="R209" s="39">
        <v>9</v>
      </c>
      <c r="S209" s="39">
        <v>8</v>
      </c>
      <c r="T209" s="39">
        <v>6</v>
      </c>
      <c r="U209" s="41">
        <v>6</v>
      </c>
      <c r="V209" s="40">
        <f>SUM(Q209:U209)</f>
        <v>31</v>
      </c>
      <c r="W209" s="141">
        <f>AVERAGE(Q209:U209)</f>
        <v>6.2</v>
      </c>
      <c r="X209" s="40">
        <f>MAX(Q209:U209)-MIN(Q209:U209)</f>
        <v>7</v>
      </c>
      <c r="Y209" s="141">
        <f>_xlfn.STDEV.P(Q209:U209)</f>
        <v>2.4</v>
      </c>
      <c r="Z209" s="141">
        <f t="shared" si="259"/>
        <v>-0.20000000000000018</v>
      </c>
      <c r="AA209" s="42">
        <f t="shared" si="260"/>
        <v>60</v>
      </c>
      <c r="AB209" s="144">
        <f t="shared" si="261"/>
        <v>6</v>
      </c>
      <c r="AC209" s="42">
        <f t="shared" si="262"/>
        <v>9</v>
      </c>
      <c r="AD209" s="144">
        <f t="shared" si="263"/>
        <v>2.6832815729997477</v>
      </c>
      <c r="AE209" s="144">
        <f t="shared" si="264"/>
        <v>0</v>
      </c>
    </row>
    <row r="210" spans="2:31" ht="15.75" thickBot="1" x14ac:dyDescent="0.3">
      <c r="B210" s="58" t="s">
        <v>28</v>
      </c>
      <c r="C210" s="43">
        <v>0</v>
      </c>
      <c r="D210" s="247">
        <f>(D209/D217)</f>
        <v>8.1632653061224483E-2</v>
      </c>
      <c r="E210" s="247">
        <f t="shared" ref="E210:K210" si="293">(E209/E217)</f>
        <v>7.1428571428571425E-2</v>
      </c>
      <c r="F210" s="247">
        <f t="shared" si="293"/>
        <v>0.17391304347826086</v>
      </c>
      <c r="G210" s="138">
        <f t="shared" si="293"/>
        <v>0.11864406779661017</v>
      </c>
      <c r="H210" s="138">
        <f t="shared" si="293"/>
        <v>0.12987012987012986</v>
      </c>
      <c r="I210" s="138">
        <f t="shared" si="293"/>
        <v>2.0408163265306121E-2</v>
      </c>
      <c r="J210" s="138">
        <f t="shared" si="293"/>
        <v>0.12244897959183673</v>
      </c>
      <c r="K210" s="138">
        <f t="shared" si="293"/>
        <v>9.4339622641509441E-2</v>
      </c>
      <c r="L210" s="139">
        <f t="shared" ref="L210" si="294">(L209/L217)</f>
        <v>0.10104529616724739</v>
      </c>
      <c r="M210" s="225"/>
      <c r="N210" s="225"/>
      <c r="O210" s="228"/>
      <c r="P210" s="228"/>
      <c r="Q210" s="138">
        <f t="shared" ref="Q210:T210" si="295">(Q209/Q217)</f>
        <v>2.8169014084507043E-2</v>
      </c>
      <c r="R210" s="138">
        <f t="shared" si="295"/>
        <v>0.13636363636363635</v>
      </c>
      <c r="S210" s="138">
        <f t="shared" si="295"/>
        <v>0.11940298507462686</v>
      </c>
      <c r="T210" s="138">
        <f t="shared" si="295"/>
        <v>8.9552238805970144E-2</v>
      </c>
      <c r="U210" s="136">
        <f t="shared" ref="U210:AA210" si="296">(U209/U217)</f>
        <v>8.5714285714285715E-2</v>
      </c>
      <c r="V210" s="139">
        <f t="shared" si="296"/>
        <v>9.0909090909090912E-2</v>
      </c>
      <c r="W210" s="225"/>
      <c r="X210" s="225"/>
      <c r="Y210" s="228"/>
      <c r="Z210" s="228"/>
      <c r="AA210" s="140">
        <f t="shared" si="296"/>
        <v>9.5541401273885357E-2</v>
      </c>
      <c r="AB210" s="153"/>
      <c r="AC210" s="153"/>
      <c r="AD210" s="168"/>
      <c r="AE210" s="168"/>
    </row>
    <row r="211" spans="2:31" x14ac:dyDescent="0.25">
      <c r="B211" s="59" t="s">
        <v>169</v>
      </c>
      <c r="C211" s="38">
        <v>0</v>
      </c>
      <c r="D211" s="38">
        <v>4</v>
      </c>
      <c r="E211" s="38">
        <v>7</v>
      </c>
      <c r="F211" s="38">
        <v>8</v>
      </c>
      <c r="G211" s="39">
        <v>8</v>
      </c>
      <c r="H211" s="39">
        <v>5</v>
      </c>
      <c r="I211" s="39">
        <v>2</v>
      </c>
      <c r="J211" s="39">
        <v>7</v>
      </c>
      <c r="K211" s="39">
        <v>3</v>
      </c>
      <c r="L211" s="40">
        <f t="shared" si="255"/>
        <v>25</v>
      </c>
      <c r="M211" s="141">
        <f t="shared" si="256"/>
        <v>5</v>
      </c>
      <c r="N211" s="40">
        <f t="shared" si="257"/>
        <v>6</v>
      </c>
      <c r="O211" s="141">
        <f t="shared" si="258"/>
        <v>2.2803508501982761</v>
      </c>
      <c r="P211" s="141">
        <f>(U211-M211)</f>
        <v>2</v>
      </c>
      <c r="Q211" s="39">
        <v>7</v>
      </c>
      <c r="R211" s="39">
        <v>10</v>
      </c>
      <c r="S211" s="39">
        <v>7</v>
      </c>
      <c r="T211" s="39">
        <v>11</v>
      </c>
      <c r="U211" s="41">
        <v>7</v>
      </c>
      <c r="V211" s="40">
        <f>SUM(Q211:U211)</f>
        <v>42</v>
      </c>
      <c r="W211" s="141">
        <f>AVERAGE(Q211:U211)</f>
        <v>8.4</v>
      </c>
      <c r="X211" s="40">
        <f>MAX(Q211:U211)-MIN(Q211:U211)</f>
        <v>4</v>
      </c>
      <c r="Y211" s="141">
        <f>_xlfn.STDEV.P(Q211:U211)</f>
        <v>1.7435595774162693</v>
      </c>
      <c r="Z211" s="141">
        <f t="shared" si="259"/>
        <v>-1.4000000000000004</v>
      </c>
      <c r="AA211" s="42">
        <f t="shared" si="260"/>
        <v>67</v>
      </c>
      <c r="AB211" s="144">
        <f t="shared" si="261"/>
        <v>6.7</v>
      </c>
      <c r="AC211" s="42">
        <f t="shared" si="262"/>
        <v>9</v>
      </c>
      <c r="AD211" s="144">
        <f t="shared" si="263"/>
        <v>2.6476404589747453</v>
      </c>
      <c r="AE211" s="144">
        <f t="shared" si="264"/>
        <v>0.29999999999999982</v>
      </c>
    </row>
    <row r="212" spans="2:31" ht="15.75" thickBot="1" x14ac:dyDescent="0.3">
      <c r="B212" s="58" t="s">
        <v>28</v>
      </c>
      <c r="C212" s="43">
        <v>0</v>
      </c>
      <c r="D212" s="247">
        <f>(D211/D217)</f>
        <v>8.1632653061224483E-2</v>
      </c>
      <c r="E212" s="247">
        <f t="shared" ref="E212:K212" si="297">(E211/E217)</f>
        <v>0.125</v>
      </c>
      <c r="F212" s="247">
        <f t="shared" si="297"/>
        <v>0.11594202898550725</v>
      </c>
      <c r="G212" s="138">
        <f t="shared" si="297"/>
        <v>0.13559322033898305</v>
      </c>
      <c r="H212" s="138">
        <f t="shared" si="297"/>
        <v>6.4935064935064929E-2</v>
      </c>
      <c r="I212" s="138">
        <f t="shared" si="297"/>
        <v>4.0816326530612242E-2</v>
      </c>
      <c r="J212" s="138">
        <f t="shared" si="297"/>
        <v>0.14285714285714285</v>
      </c>
      <c r="K212" s="138">
        <f t="shared" si="297"/>
        <v>5.6603773584905662E-2</v>
      </c>
      <c r="L212" s="139">
        <f t="shared" ref="L212" si="298">(L211/L217)</f>
        <v>8.7108013937282236E-2</v>
      </c>
      <c r="M212" s="225"/>
      <c r="N212" s="225"/>
      <c r="O212" s="228"/>
      <c r="P212" s="228"/>
      <c r="Q212" s="138">
        <f t="shared" ref="Q212:T212" si="299">(Q211/Q217)</f>
        <v>9.8591549295774641E-2</v>
      </c>
      <c r="R212" s="138">
        <f t="shared" si="299"/>
        <v>0.15151515151515152</v>
      </c>
      <c r="S212" s="138">
        <f t="shared" si="299"/>
        <v>0.1044776119402985</v>
      </c>
      <c r="T212" s="138">
        <f t="shared" si="299"/>
        <v>0.16417910447761194</v>
      </c>
      <c r="U212" s="136">
        <f t="shared" ref="U212:AA212" si="300">(U211/U217)</f>
        <v>0.1</v>
      </c>
      <c r="V212" s="139">
        <f t="shared" si="300"/>
        <v>0.12316715542521994</v>
      </c>
      <c r="W212" s="225"/>
      <c r="X212" s="225"/>
      <c r="Y212" s="228"/>
      <c r="Z212" s="228"/>
      <c r="AA212" s="140">
        <f t="shared" si="300"/>
        <v>0.10668789808917198</v>
      </c>
      <c r="AB212" s="153"/>
      <c r="AC212" s="153"/>
      <c r="AD212" s="168"/>
      <c r="AE212" s="168"/>
    </row>
    <row r="213" spans="2:31" x14ac:dyDescent="0.25">
      <c r="B213" s="59" t="s">
        <v>170</v>
      </c>
      <c r="C213" s="38">
        <v>0</v>
      </c>
      <c r="D213" s="38">
        <v>6</v>
      </c>
      <c r="E213" s="38">
        <v>5</v>
      </c>
      <c r="F213" s="38">
        <v>1</v>
      </c>
      <c r="G213" s="39">
        <v>3</v>
      </c>
      <c r="H213" s="39">
        <v>9</v>
      </c>
      <c r="I213" s="39">
        <v>8</v>
      </c>
      <c r="J213" s="39">
        <v>2</v>
      </c>
      <c r="K213" s="39">
        <v>3</v>
      </c>
      <c r="L213" s="40">
        <f t="shared" si="255"/>
        <v>25</v>
      </c>
      <c r="M213" s="141">
        <f t="shared" si="256"/>
        <v>5</v>
      </c>
      <c r="N213" s="40">
        <f t="shared" si="257"/>
        <v>7</v>
      </c>
      <c r="O213" s="141">
        <f t="shared" si="258"/>
        <v>2.8982753492378879</v>
      </c>
      <c r="P213" s="141">
        <f>(U213-M213)</f>
        <v>4</v>
      </c>
      <c r="Q213" s="39">
        <v>8</v>
      </c>
      <c r="R213" s="39">
        <v>6</v>
      </c>
      <c r="S213" s="39">
        <v>4</v>
      </c>
      <c r="T213" s="39">
        <v>11</v>
      </c>
      <c r="U213" s="41">
        <v>9</v>
      </c>
      <c r="V213" s="40">
        <f>SUM(Q213:U213)</f>
        <v>38</v>
      </c>
      <c r="W213" s="141">
        <f>AVERAGE(Q213:U213)</f>
        <v>7.6</v>
      </c>
      <c r="X213" s="40">
        <f>MAX(Q213:U213)-MIN(Q213:U213)</f>
        <v>7</v>
      </c>
      <c r="Y213" s="141">
        <f>_xlfn.STDEV.P(Q213:U213)</f>
        <v>2.4166091947189146</v>
      </c>
      <c r="Z213" s="141">
        <f t="shared" si="259"/>
        <v>1.4000000000000004</v>
      </c>
      <c r="AA213" s="42">
        <f t="shared" si="260"/>
        <v>63</v>
      </c>
      <c r="AB213" s="144">
        <f t="shared" si="261"/>
        <v>6.3</v>
      </c>
      <c r="AC213" s="42">
        <f t="shared" si="262"/>
        <v>9</v>
      </c>
      <c r="AD213" s="144">
        <f t="shared" si="263"/>
        <v>2.9681644159311662</v>
      </c>
      <c r="AE213" s="144">
        <f t="shared" si="264"/>
        <v>2.7</v>
      </c>
    </row>
    <row r="214" spans="2:31" ht="15.75" thickBot="1" x14ac:dyDescent="0.3">
      <c r="B214" s="58" t="s">
        <v>28</v>
      </c>
      <c r="C214" s="43">
        <v>0</v>
      </c>
      <c r="D214" s="247">
        <f>(D213/D217)</f>
        <v>0.12244897959183673</v>
      </c>
      <c r="E214" s="247">
        <f t="shared" ref="E214:K214" si="301">(E213/E217)</f>
        <v>8.9285714285714288E-2</v>
      </c>
      <c r="F214" s="247">
        <f t="shared" si="301"/>
        <v>1.4492753623188406E-2</v>
      </c>
      <c r="G214" s="138">
        <f t="shared" si="301"/>
        <v>5.0847457627118647E-2</v>
      </c>
      <c r="H214" s="138">
        <f t="shared" si="301"/>
        <v>0.11688311688311688</v>
      </c>
      <c r="I214" s="138">
        <f t="shared" si="301"/>
        <v>0.16326530612244897</v>
      </c>
      <c r="J214" s="138">
        <f t="shared" si="301"/>
        <v>4.0816326530612242E-2</v>
      </c>
      <c r="K214" s="138">
        <f t="shared" si="301"/>
        <v>5.6603773584905662E-2</v>
      </c>
      <c r="L214" s="139">
        <f t="shared" ref="L214" si="302">(L213/L217)</f>
        <v>8.7108013937282236E-2</v>
      </c>
      <c r="M214" s="225"/>
      <c r="N214" s="225"/>
      <c r="O214" s="228"/>
      <c r="P214" s="228"/>
      <c r="Q214" s="138">
        <f t="shared" ref="Q214:T214" si="303">(Q213/Q217)</f>
        <v>0.11267605633802817</v>
      </c>
      <c r="R214" s="138">
        <f t="shared" si="303"/>
        <v>9.0909090909090912E-2</v>
      </c>
      <c r="S214" s="138">
        <f t="shared" si="303"/>
        <v>5.9701492537313432E-2</v>
      </c>
      <c r="T214" s="138">
        <f t="shared" si="303"/>
        <v>0.16417910447761194</v>
      </c>
      <c r="U214" s="136">
        <f t="shared" ref="U214:AA214" si="304">(U213/U217)</f>
        <v>0.12857142857142856</v>
      </c>
      <c r="V214" s="139">
        <f t="shared" si="304"/>
        <v>0.11143695014662756</v>
      </c>
      <c r="W214" s="225"/>
      <c r="X214" s="225"/>
      <c r="Y214" s="228"/>
      <c r="Z214" s="228"/>
      <c r="AA214" s="140">
        <f t="shared" si="304"/>
        <v>0.10031847133757962</v>
      </c>
      <c r="AB214" s="153"/>
      <c r="AC214" s="153"/>
      <c r="AD214" s="168"/>
      <c r="AE214" s="168"/>
    </row>
    <row r="215" spans="2:31" x14ac:dyDescent="0.25">
      <c r="B215" s="59" t="s">
        <v>171</v>
      </c>
      <c r="C215" s="38">
        <v>0</v>
      </c>
      <c r="D215" s="38">
        <v>4</v>
      </c>
      <c r="E215" s="38">
        <v>3</v>
      </c>
      <c r="F215" s="38">
        <v>5</v>
      </c>
      <c r="G215" s="39">
        <v>2</v>
      </c>
      <c r="H215" s="39">
        <v>5</v>
      </c>
      <c r="I215" s="39">
        <v>8</v>
      </c>
      <c r="J215" s="39">
        <v>2</v>
      </c>
      <c r="K215" s="39">
        <v>4</v>
      </c>
      <c r="L215" s="40">
        <f t="shared" si="255"/>
        <v>21</v>
      </c>
      <c r="M215" s="141">
        <f t="shared" si="256"/>
        <v>4.2</v>
      </c>
      <c r="N215" s="40">
        <f t="shared" si="257"/>
        <v>6</v>
      </c>
      <c r="O215" s="141">
        <f t="shared" si="258"/>
        <v>2.2271057451320089</v>
      </c>
      <c r="P215" s="141">
        <f>(U215-M215)</f>
        <v>2.8</v>
      </c>
      <c r="Q215" s="39">
        <v>3</v>
      </c>
      <c r="R215" s="39">
        <v>6</v>
      </c>
      <c r="S215" s="39">
        <v>3</v>
      </c>
      <c r="T215" s="39">
        <v>5</v>
      </c>
      <c r="U215" s="41">
        <v>7</v>
      </c>
      <c r="V215" s="40">
        <f>SUM(Q215:U215)</f>
        <v>24</v>
      </c>
      <c r="W215" s="141">
        <f>AVERAGE(Q215:U215)</f>
        <v>4.8</v>
      </c>
      <c r="X215" s="40">
        <f>MAX(Q215:U215)-MIN(Q215:U215)</f>
        <v>4</v>
      </c>
      <c r="Y215" s="141">
        <f>_xlfn.STDEV.P(Q215:U215)</f>
        <v>1.6</v>
      </c>
      <c r="Z215" s="141">
        <f t="shared" si="259"/>
        <v>2.2000000000000002</v>
      </c>
      <c r="AA215" s="42">
        <f t="shared" si="260"/>
        <v>45</v>
      </c>
      <c r="AB215" s="144">
        <f t="shared" si="261"/>
        <v>4.5</v>
      </c>
      <c r="AC215" s="42">
        <f t="shared" si="262"/>
        <v>6</v>
      </c>
      <c r="AD215" s="144">
        <f t="shared" si="263"/>
        <v>1.9621416870348585</v>
      </c>
      <c r="AE215" s="144">
        <f t="shared" si="264"/>
        <v>2.5</v>
      </c>
    </row>
    <row r="216" spans="2:31" ht="15.75" thickBot="1" x14ac:dyDescent="0.3">
      <c r="B216" s="58" t="s">
        <v>28</v>
      </c>
      <c r="C216" s="43">
        <v>0</v>
      </c>
      <c r="D216" s="247">
        <f>(D215/D217)</f>
        <v>8.1632653061224483E-2</v>
      </c>
      <c r="E216" s="247">
        <f t="shared" ref="E216:K216" si="305">(E215/E217)</f>
        <v>5.3571428571428568E-2</v>
      </c>
      <c r="F216" s="247">
        <f t="shared" si="305"/>
        <v>7.2463768115942032E-2</v>
      </c>
      <c r="G216" s="138">
        <f t="shared" si="305"/>
        <v>3.3898305084745763E-2</v>
      </c>
      <c r="H216" s="138">
        <f t="shared" si="305"/>
        <v>6.4935064935064929E-2</v>
      </c>
      <c r="I216" s="138">
        <f t="shared" si="305"/>
        <v>0.16326530612244897</v>
      </c>
      <c r="J216" s="138">
        <f t="shared" si="305"/>
        <v>4.0816326530612242E-2</v>
      </c>
      <c r="K216" s="138">
        <f t="shared" si="305"/>
        <v>7.5471698113207544E-2</v>
      </c>
      <c r="L216" s="139">
        <f t="shared" ref="L216" si="306">(L215/L217)</f>
        <v>7.3170731707317069E-2</v>
      </c>
      <c r="M216" s="225"/>
      <c r="N216" s="225"/>
      <c r="O216" s="228"/>
      <c r="P216" s="228"/>
      <c r="Q216" s="138">
        <f t="shared" ref="Q216:T216" si="307">(Q215/Q217)</f>
        <v>4.2253521126760563E-2</v>
      </c>
      <c r="R216" s="138">
        <f t="shared" si="307"/>
        <v>9.0909090909090912E-2</v>
      </c>
      <c r="S216" s="138">
        <f t="shared" si="307"/>
        <v>4.4776119402985072E-2</v>
      </c>
      <c r="T216" s="138">
        <f t="shared" si="307"/>
        <v>7.4626865671641784E-2</v>
      </c>
      <c r="U216" s="136">
        <f t="shared" ref="U216:AA216" si="308">(U215/U217)</f>
        <v>0.1</v>
      </c>
      <c r="V216" s="139">
        <f t="shared" si="308"/>
        <v>7.0381231671554259E-2</v>
      </c>
      <c r="W216" s="225"/>
      <c r="X216" s="225"/>
      <c r="Y216" s="228"/>
      <c r="Z216" s="228"/>
      <c r="AA216" s="140">
        <f t="shared" si="308"/>
        <v>7.1656050955414011E-2</v>
      </c>
      <c r="AB216" s="153"/>
      <c r="AC216" s="153"/>
      <c r="AD216" s="168"/>
      <c r="AE216" s="168"/>
    </row>
    <row r="217" spans="2:31" x14ac:dyDescent="0.25">
      <c r="B217" s="36" t="s">
        <v>19</v>
      </c>
      <c r="C217" s="30" t="s">
        <v>307</v>
      </c>
      <c r="D217" s="30">
        <v>49</v>
      </c>
      <c r="E217" s="30">
        <v>56</v>
      </c>
      <c r="F217" s="30">
        <v>69</v>
      </c>
      <c r="G217" s="31">
        <v>59</v>
      </c>
      <c r="H217" s="31">
        <v>77</v>
      </c>
      <c r="I217" s="31">
        <v>49</v>
      </c>
      <c r="J217" s="31">
        <v>49</v>
      </c>
      <c r="K217" s="31">
        <v>53</v>
      </c>
      <c r="L217" s="32">
        <f>SUM(G217:K217)</f>
        <v>287</v>
      </c>
      <c r="M217" s="132">
        <f>AVERAGE(G217:K217)</f>
        <v>57.4</v>
      </c>
      <c r="N217" s="32">
        <f t="shared" ref="N217" si="309">MAX(G217:K217)-MIN(G217:K217)</f>
        <v>28</v>
      </c>
      <c r="O217" s="132">
        <f>_xlfn.STDEV.P(G217:K217)</f>
        <v>10.461357464497617</v>
      </c>
      <c r="P217" s="132">
        <f>(U217-M217)</f>
        <v>12.600000000000001</v>
      </c>
      <c r="Q217" s="31">
        <v>71</v>
      </c>
      <c r="R217" s="31">
        <v>66</v>
      </c>
      <c r="S217" s="31">
        <v>67</v>
      </c>
      <c r="T217" s="31">
        <v>67</v>
      </c>
      <c r="U217" s="33">
        <v>70</v>
      </c>
      <c r="V217" s="32">
        <f>SUM(Q217:U217)</f>
        <v>341</v>
      </c>
      <c r="W217" s="132">
        <f>AVERAGE(Q217:U217)</f>
        <v>68.2</v>
      </c>
      <c r="X217" s="32">
        <f t="shared" ref="X217" si="310">MAX(Q217:U217)-MIN(Q217:U217)</f>
        <v>5</v>
      </c>
      <c r="Y217" s="132">
        <f>_xlfn.STDEV.P(Q217:U217)</f>
        <v>1.9390719429665315</v>
      </c>
      <c r="Z217" s="132">
        <f>(U217-W217)</f>
        <v>1.7999999999999972</v>
      </c>
      <c r="AA217" s="34">
        <f>SUM(Q217:U217,G217:K217)</f>
        <v>628</v>
      </c>
      <c r="AB217" s="131">
        <f>AVERAGE(Q217:U217,G217:K217)</f>
        <v>62.8</v>
      </c>
      <c r="AC217" s="34">
        <f t="shared" ref="AC217" si="311">MAX(G217:K217,Q217:U217)-MIN(G217:K217,Q217:U217)</f>
        <v>28</v>
      </c>
      <c r="AD217" s="131">
        <f>_xlfn.STDEV.P(Q217:U217,G217:K217)</f>
        <v>9.2606695222321811</v>
      </c>
      <c r="AE217" s="131">
        <f>(U217-AB217)</f>
        <v>7.2000000000000028</v>
      </c>
    </row>
  </sheetData>
  <mergeCells count="8">
    <mergeCell ref="B1:AE1"/>
    <mergeCell ref="C191:AE191"/>
    <mergeCell ref="C3:AE3"/>
    <mergeCell ref="C37:AE37"/>
    <mergeCell ref="C103:AE103"/>
    <mergeCell ref="C111:AE111"/>
    <mergeCell ref="C121:AE121"/>
    <mergeCell ref="C173:AE173"/>
  </mergeCells>
  <pageMargins left="0.7" right="0.7" top="0.75" bottom="0.75" header="0.3" footer="0.3"/>
  <pageSetup paperSize="17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E187"/>
  <sheetViews>
    <sheetView topLeftCell="A156" zoomScale="110" zoomScaleNormal="110" workbookViewId="0">
      <selection activeCell="U186" sqref="U186"/>
    </sheetView>
  </sheetViews>
  <sheetFormatPr defaultColWidth="9.140625" defaultRowHeight="12" x14ac:dyDescent="0.25"/>
  <cols>
    <col min="1" max="1" width="1.7109375" style="28" customWidth="1"/>
    <col min="2" max="2" width="12.7109375" style="28" customWidth="1"/>
    <col min="3" max="31" width="7.7109375" style="28" customWidth="1"/>
    <col min="32" max="16384" width="9.140625" style="28"/>
  </cols>
  <sheetData>
    <row r="1" spans="2:31" x14ac:dyDescent="0.2">
      <c r="B1" s="287" t="s">
        <v>368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3" spans="2:31" x14ac:dyDescent="0.25">
      <c r="B3" s="274"/>
      <c r="C3" s="288" t="s">
        <v>172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</row>
    <row r="4" spans="2:31" ht="24.75" thickBot="1" x14ac:dyDescent="0.3">
      <c r="B4" s="18"/>
      <c r="C4" s="19">
        <v>2009</v>
      </c>
      <c r="D4" s="19">
        <v>2010</v>
      </c>
      <c r="E4" s="19">
        <v>2011</v>
      </c>
      <c r="F4" s="19">
        <v>2012</v>
      </c>
      <c r="G4" s="20">
        <v>2013</v>
      </c>
      <c r="H4" s="20">
        <v>2014</v>
      </c>
      <c r="I4" s="20">
        <v>2015</v>
      </c>
      <c r="J4" s="20">
        <v>2016</v>
      </c>
      <c r="K4" s="20">
        <v>2017</v>
      </c>
      <c r="L4" s="21" t="s">
        <v>0</v>
      </c>
      <c r="M4" s="21" t="s">
        <v>1</v>
      </c>
      <c r="N4" s="21" t="s">
        <v>2</v>
      </c>
      <c r="O4" s="21" t="s">
        <v>3</v>
      </c>
      <c r="P4" s="21" t="s">
        <v>435</v>
      </c>
      <c r="Q4" s="20">
        <v>2018</v>
      </c>
      <c r="R4" s="20">
        <v>2019</v>
      </c>
      <c r="S4" s="20">
        <v>2020</v>
      </c>
      <c r="T4" s="20">
        <v>2021</v>
      </c>
      <c r="U4" s="22">
        <v>2022</v>
      </c>
      <c r="V4" s="21" t="s">
        <v>0</v>
      </c>
      <c r="W4" s="21" t="s">
        <v>1</v>
      </c>
      <c r="X4" s="21" t="s">
        <v>2</v>
      </c>
      <c r="Y4" s="21" t="s">
        <v>3</v>
      </c>
      <c r="Z4" s="21" t="s">
        <v>435</v>
      </c>
      <c r="AA4" s="23" t="s">
        <v>5</v>
      </c>
      <c r="AB4" s="23" t="s">
        <v>6</v>
      </c>
      <c r="AC4" s="23" t="s">
        <v>7</v>
      </c>
      <c r="AD4" s="23" t="s">
        <v>8</v>
      </c>
      <c r="AE4" s="23" t="s">
        <v>435</v>
      </c>
    </row>
    <row r="5" spans="2:31" x14ac:dyDescent="0.25">
      <c r="B5" s="26" t="s">
        <v>11</v>
      </c>
      <c r="C5" s="13" t="s">
        <v>307</v>
      </c>
      <c r="D5" s="13">
        <v>69</v>
      </c>
      <c r="E5" s="13">
        <v>77</v>
      </c>
      <c r="F5" s="13">
        <v>89</v>
      </c>
      <c r="G5" s="14">
        <v>78</v>
      </c>
      <c r="H5" s="14">
        <v>105</v>
      </c>
      <c r="I5" s="14">
        <v>61</v>
      </c>
      <c r="J5" s="14">
        <v>67</v>
      </c>
      <c r="K5" s="14">
        <v>70</v>
      </c>
      <c r="L5" s="15">
        <f>SUM(G5:K5)</f>
        <v>381</v>
      </c>
      <c r="M5" s="69">
        <f>AVERAGE(G5:K5)</f>
        <v>76.2</v>
      </c>
      <c r="N5" s="15">
        <f>MAX(G5:K5)-MIN(G5:K5)</f>
        <v>44</v>
      </c>
      <c r="O5" s="69">
        <f>_xlfn.STDEV.P(G5:K5)</f>
        <v>15.406492138056606</v>
      </c>
      <c r="P5" s="69">
        <f>(U5-M5)</f>
        <v>15.799999999999997</v>
      </c>
      <c r="Q5" s="14">
        <v>91</v>
      </c>
      <c r="R5" s="14">
        <v>89</v>
      </c>
      <c r="S5" s="14">
        <v>93</v>
      </c>
      <c r="T5" s="14">
        <v>87</v>
      </c>
      <c r="U5" s="16">
        <v>92</v>
      </c>
      <c r="V5" s="15">
        <f>SUM(Q5:U5)</f>
        <v>452</v>
      </c>
      <c r="W5" s="15">
        <f>AVERAGE(Q5:U5)</f>
        <v>90.4</v>
      </c>
      <c r="X5" s="15">
        <f>MAX(Q5:U5)-MIN(Q5:U5)</f>
        <v>6</v>
      </c>
      <c r="Y5" s="69">
        <f>_xlfn.STDEV.P(Q5:U5)</f>
        <v>2.1540659228538015</v>
      </c>
      <c r="Z5" s="69">
        <f>(U5-W5)</f>
        <v>1.5999999999999943</v>
      </c>
      <c r="AA5" s="17">
        <f>SUM(Q5:U5,G5:K5)</f>
        <v>833</v>
      </c>
      <c r="AB5" s="17">
        <f>AVERAGE(Q5:U5,G5:K5)</f>
        <v>83.3</v>
      </c>
      <c r="AC5" s="17">
        <f>MAX(Q5:U5,G5:K5)-MIN(Q5:U5,G5:K5)</f>
        <v>44</v>
      </c>
      <c r="AD5" s="73">
        <f>_xlfn.STDEV.P(Q5:U5,G5:K5)</f>
        <v>13.092364186807515</v>
      </c>
      <c r="AE5" s="73">
        <f>(U5-AB5)</f>
        <v>8.7000000000000028</v>
      </c>
    </row>
    <row r="6" spans="2:31" x14ac:dyDescent="0.25">
      <c r="B6" s="24" t="s">
        <v>10</v>
      </c>
      <c r="C6" s="7" t="s">
        <v>307</v>
      </c>
      <c r="D6" s="7">
        <v>49</v>
      </c>
      <c r="E6" s="7">
        <v>56</v>
      </c>
      <c r="F6" s="7">
        <v>69</v>
      </c>
      <c r="G6" s="8">
        <v>59</v>
      </c>
      <c r="H6" s="8">
        <v>77</v>
      </c>
      <c r="I6" s="8">
        <v>49</v>
      </c>
      <c r="J6" s="8">
        <v>49</v>
      </c>
      <c r="K6" s="8">
        <v>53</v>
      </c>
      <c r="L6" s="15">
        <f>SUM(G6:K6)</f>
        <v>287</v>
      </c>
      <c r="M6" s="69">
        <f>AVERAGE(G6:K6)</f>
        <v>57.4</v>
      </c>
      <c r="N6" s="15">
        <f>MAX(G6:K6)-MIN(G6:K6)</f>
        <v>28</v>
      </c>
      <c r="O6" s="69">
        <f>_xlfn.STDEV.P(G6:K6)</f>
        <v>10.461357464497617</v>
      </c>
      <c r="P6" s="69">
        <f>(U6-M6)</f>
        <v>12.600000000000001</v>
      </c>
      <c r="Q6" s="8">
        <v>71</v>
      </c>
      <c r="R6" s="8">
        <v>66</v>
      </c>
      <c r="S6" s="8">
        <v>67</v>
      </c>
      <c r="T6" s="8">
        <v>67</v>
      </c>
      <c r="U6" s="9">
        <v>70</v>
      </c>
      <c r="V6" s="15">
        <f>SUM(Q6:U6)</f>
        <v>341</v>
      </c>
      <c r="W6" s="15">
        <f>AVERAGE(Q6:U6)</f>
        <v>68.2</v>
      </c>
      <c r="X6" s="15">
        <f>MAX(Q6:U6)-MIN(Q6:U6)</f>
        <v>5</v>
      </c>
      <c r="Y6" s="69">
        <f>_xlfn.STDEV.P(Q6:U6)</f>
        <v>1.9390719429665315</v>
      </c>
      <c r="Z6" s="69">
        <f>(U6-W6)</f>
        <v>1.7999999999999972</v>
      </c>
      <c r="AA6" s="17">
        <f>SUM(Q6:U6,G6:K6)</f>
        <v>628</v>
      </c>
      <c r="AB6" s="17">
        <f>AVERAGE(Q6:U6,G6:K6)</f>
        <v>62.8</v>
      </c>
      <c r="AC6" s="17">
        <f>MAX(Q6:U6,G6:K6)-MIN(Q6:U6,G6:K6)</f>
        <v>28</v>
      </c>
      <c r="AD6" s="73">
        <f>_xlfn.STDEV.P(Q6:U6,G6:K6)</f>
        <v>9.2606695222321811</v>
      </c>
      <c r="AE6" s="73">
        <f>(U6-AB6)</f>
        <v>7.2000000000000028</v>
      </c>
    </row>
    <row r="7" spans="2:31" x14ac:dyDescent="0.25">
      <c r="B7" s="67" t="s">
        <v>173</v>
      </c>
      <c r="C7" s="207" t="s">
        <v>307</v>
      </c>
      <c r="D7" s="259">
        <f>(D5/D6)</f>
        <v>1.4081632653061225</v>
      </c>
      <c r="E7" s="259">
        <f t="shared" ref="E7:H7" si="0">(E5/E6)</f>
        <v>1.375</v>
      </c>
      <c r="F7" s="259">
        <f t="shared" si="0"/>
        <v>1.2898550724637681</v>
      </c>
      <c r="G7" s="208">
        <f t="shared" si="0"/>
        <v>1.3220338983050848</v>
      </c>
      <c r="H7" s="208">
        <f t="shared" si="0"/>
        <v>1.3636363636363635</v>
      </c>
      <c r="I7" s="208">
        <f>(I5/I6)</f>
        <v>1.2448979591836735</v>
      </c>
      <c r="J7" s="208">
        <f t="shared" ref="J7:K7" si="1">(J5/J6)</f>
        <v>1.3673469387755102</v>
      </c>
      <c r="K7" s="208">
        <f t="shared" si="1"/>
        <v>1.320754716981132</v>
      </c>
      <c r="L7" s="210">
        <f t="shared" ref="L7" si="2">(L5/L6)</f>
        <v>1.3275261324041812</v>
      </c>
      <c r="M7" s="206"/>
      <c r="N7" s="155"/>
      <c r="O7" s="206"/>
      <c r="P7" s="206"/>
      <c r="Q7" s="208">
        <f t="shared" ref="Q7:T7" si="3">(Q5/Q6)</f>
        <v>1.2816901408450705</v>
      </c>
      <c r="R7" s="208">
        <f t="shared" si="3"/>
        <v>1.3484848484848484</v>
      </c>
      <c r="S7" s="208">
        <f t="shared" si="3"/>
        <v>1.3880597014925373</v>
      </c>
      <c r="T7" s="208">
        <f t="shared" si="3"/>
        <v>1.2985074626865671</v>
      </c>
      <c r="U7" s="211">
        <f t="shared" ref="U7:V7" si="4">(U5/U6)</f>
        <v>1.3142857142857143</v>
      </c>
      <c r="V7" s="210">
        <f t="shared" si="4"/>
        <v>1.3255131964809383</v>
      </c>
      <c r="W7" s="155"/>
      <c r="X7" s="155"/>
      <c r="Y7" s="206"/>
      <c r="Z7" s="206"/>
      <c r="AA7" s="209">
        <f>(AA5/AA6)</f>
        <v>1.3264331210191083</v>
      </c>
      <c r="AB7" s="156"/>
      <c r="AC7" s="156"/>
      <c r="AD7" s="193"/>
      <c r="AE7" s="193"/>
    </row>
    <row r="9" spans="2:31" x14ac:dyDescent="0.25">
      <c r="B9" s="274"/>
      <c r="C9" s="288" t="s">
        <v>415</v>
      </c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</row>
    <row r="10" spans="2:31" ht="24.75" thickBot="1" x14ac:dyDescent="0.3">
      <c r="B10" s="18"/>
      <c r="C10" s="19">
        <v>2009</v>
      </c>
      <c r="D10" s="19">
        <v>2010</v>
      </c>
      <c r="E10" s="19">
        <v>2011</v>
      </c>
      <c r="F10" s="19">
        <v>2012</v>
      </c>
      <c r="G10" s="20">
        <v>2013</v>
      </c>
      <c r="H10" s="20">
        <v>2014</v>
      </c>
      <c r="I10" s="20">
        <v>2015</v>
      </c>
      <c r="J10" s="20">
        <v>2016</v>
      </c>
      <c r="K10" s="20">
        <v>2017</v>
      </c>
      <c r="L10" s="21" t="s">
        <v>0</v>
      </c>
      <c r="M10" s="21" t="s">
        <v>1</v>
      </c>
      <c r="N10" s="21" t="s">
        <v>2</v>
      </c>
      <c r="O10" s="21" t="s">
        <v>3</v>
      </c>
      <c r="P10" s="21" t="s">
        <v>435</v>
      </c>
      <c r="Q10" s="20">
        <v>2018</v>
      </c>
      <c r="R10" s="20">
        <v>2019</v>
      </c>
      <c r="S10" s="20">
        <v>2020</v>
      </c>
      <c r="T10" s="20">
        <v>2021</v>
      </c>
      <c r="U10" s="22">
        <v>2022</v>
      </c>
      <c r="V10" s="21" t="s">
        <v>0</v>
      </c>
      <c r="W10" s="21" t="s">
        <v>1</v>
      </c>
      <c r="X10" s="21" t="s">
        <v>2</v>
      </c>
      <c r="Y10" s="21" t="s">
        <v>3</v>
      </c>
      <c r="Z10" s="21" t="s">
        <v>435</v>
      </c>
      <c r="AA10" s="23" t="s">
        <v>5</v>
      </c>
      <c r="AB10" s="23" t="s">
        <v>6</v>
      </c>
      <c r="AC10" s="23" t="s">
        <v>7</v>
      </c>
      <c r="AD10" s="23" t="s">
        <v>8</v>
      </c>
      <c r="AE10" s="23" t="s">
        <v>435</v>
      </c>
    </row>
    <row r="11" spans="2:31" x14ac:dyDescent="0.25">
      <c r="B11" s="26" t="s">
        <v>11</v>
      </c>
      <c r="C11" s="13" t="s">
        <v>307</v>
      </c>
      <c r="D11" s="13">
        <v>98</v>
      </c>
      <c r="E11" s="13">
        <v>112</v>
      </c>
      <c r="F11" s="13">
        <v>151</v>
      </c>
      <c r="G11" s="14">
        <v>144</v>
      </c>
      <c r="H11" s="14">
        <v>159</v>
      </c>
      <c r="I11" s="14">
        <v>103</v>
      </c>
      <c r="J11" s="14">
        <v>111</v>
      </c>
      <c r="K11" s="14">
        <v>114</v>
      </c>
      <c r="L11" s="15">
        <f>SUM(G11:K11)</f>
        <v>631</v>
      </c>
      <c r="M11" s="15">
        <f>AVERAGE(G11:K11)</f>
        <v>126.2</v>
      </c>
      <c r="N11" s="15">
        <f>MAX(G11:K11)-MIN(G11:K11)</f>
        <v>56</v>
      </c>
      <c r="O11" s="69">
        <f>_xlfn.STDEV.P(G11:K11)</f>
        <v>21.497906874856447</v>
      </c>
      <c r="P11" s="69">
        <f>(U11-M11)</f>
        <v>56.8</v>
      </c>
      <c r="Q11" s="14">
        <v>174</v>
      </c>
      <c r="R11" s="14">
        <v>158</v>
      </c>
      <c r="S11" s="14">
        <v>165</v>
      </c>
      <c r="T11" s="14">
        <v>151</v>
      </c>
      <c r="U11" s="16">
        <v>183</v>
      </c>
      <c r="V11" s="15">
        <f>SUM(Q11:U11)</f>
        <v>831</v>
      </c>
      <c r="W11" s="69">
        <f>AVERAGE(Q11:U11)</f>
        <v>166.2</v>
      </c>
      <c r="X11" s="15">
        <f>MAX(Q11:U11)-MIN(Q11:U11)</f>
        <v>32</v>
      </c>
      <c r="Y11" s="69">
        <f>_xlfn.STDEV.P(Q11:U11)</f>
        <v>11.338430226446693</v>
      </c>
      <c r="Z11" s="69">
        <f>(U11-W11)</f>
        <v>16.800000000000011</v>
      </c>
      <c r="AA11" s="17">
        <f>SUM(Q11:U11,G11:K11)</f>
        <v>1462</v>
      </c>
      <c r="AB11" s="17">
        <f>AVERAGE(Q11:U11,G11:K11)</f>
        <v>146.19999999999999</v>
      </c>
      <c r="AC11" s="17">
        <f>MAX(Q11:U11,G11:K11)-MIN(Q11:U11,G11:K11)</f>
        <v>80</v>
      </c>
      <c r="AD11" s="73">
        <f>_xlfn.STDEV.P(Q11:U11,G11:K11)</f>
        <v>26.369679558159216</v>
      </c>
      <c r="AE11" s="73">
        <f>(U11-AB11)</f>
        <v>36.800000000000011</v>
      </c>
    </row>
    <row r="12" spans="2:31" x14ac:dyDescent="0.25">
      <c r="B12" s="24" t="s">
        <v>10</v>
      </c>
      <c r="C12" s="7" t="s">
        <v>307</v>
      </c>
      <c r="D12" s="7">
        <v>49</v>
      </c>
      <c r="E12" s="7">
        <v>56</v>
      </c>
      <c r="F12" s="7">
        <v>69</v>
      </c>
      <c r="G12" s="8">
        <v>59</v>
      </c>
      <c r="H12" s="8">
        <v>77</v>
      </c>
      <c r="I12" s="8">
        <v>49</v>
      </c>
      <c r="J12" s="8">
        <v>49</v>
      </c>
      <c r="K12" s="8">
        <v>53</v>
      </c>
      <c r="L12" s="15">
        <f>SUM(G12:K12)</f>
        <v>287</v>
      </c>
      <c r="M12" s="69">
        <f>AVERAGE(G12:K12)</f>
        <v>57.4</v>
      </c>
      <c r="N12" s="15">
        <f>MAX(G12:K12)-MIN(G12:K12)</f>
        <v>28</v>
      </c>
      <c r="O12" s="69">
        <f>_xlfn.STDEV.P(G12:K12)</f>
        <v>10.461357464497617</v>
      </c>
      <c r="P12" s="69">
        <f>(U12-M12)</f>
        <v>12.600000000000001</v>
      </c>
      <c r="Q12" s="8">
        <v>71</v>
      </c>
      <c r="R12" s="8">
        <v>66</v>
      </c>
      <c r="S12" s="8">
        <v>67</v>
      </c>
      <c r="T12" s="8">
        <v>67</v>
      </c>
      <c r="U12" s="9">
        <v>70</v>
      </c>
      <c r="V12" s="15">
        <f>SUM(Q12:U12)</f>
        <v>341</v>
      </c>
      <c r="W12" s="69">
        <f>AVERAGE(Q12:U12)</f>
        <v>68.2</v>
      </c>
      <c r="X12" s="15">
        <f>MAX(Q12:U12)-MIN(Q12:U12)</f>
        <v>5</v>
      </c>
      <c r="Y12" s="69">
        <f>_xlfn.STDEV.P(Q12:U12)</f>
        <v>1.9390719429665315</v>
      </c>
      <c r="Z12" s="69">
        <f>(U12-W12)</f>
        <v>1.7999999999999972</v>
      </c>
      <c r="AA12" s="17">
        <f>SUM(Q12:U12,G12:K12)</f>
        <v>628</v>
      </c>
      <c r="AB12" s="17">
        <f>AVERAGE(Q12:U12,G12:K12)</f>
        <v>62.8</v>
      </c>
      <c r="AC12" s="17">
        <f>MAX(Q12:U12,G12:K12)-MIN(Q12:U12,G12:K12)</f>
        <v>28</v>
      </c>
      <c r="AD12" s="73">
        <f>_xlfn.STDEV.P(Q12:U12,G12:K12)</f>
        <v>9.2606695222321811</v>
      </c>
      <c r="AE12" s="73">
        <f>(U12-AB12)</f>
        <v>7.2000000000000028</v>
      </c>
    </row>
    <row r="13" spans="2:31" x14ac:dyDescent="0.25">
      <c r="B13" s="67" t="s">
        <v>173</v>
      </c>
      <c r="C13" s="207" t="s">
        <v>307</v>
      </c>
      <c r="D13" s="258">
        <f>(D11/D12)</f>
        <v>2</v>
      </c>
      <c r="E13" s="258">
        <f t="shared" ref="E13:H13" si="5">(E11/E12)</f>
        <v>2</v>
      </c>
      <c r="F13" s="258">
        <f t="shared" si="5"/>
        <v>2.1884057971014492</v>
      </c>
      <c r="G13" s="234">
        <f t="shared" si="5"/>
        <v>2.4406779661016951</v>
      </c>
      <c r="H13" s="234">
        <f t="shared" si="5"/>
        <v>2.0649350649350651</v>
      </c>
      <c r="I13" s="234">
        <f>(I11/I12)</f>
        <v>2.1020408163265305</v>
      </c>
      <c r="J13" s="234">
        <f t="shared" ref="J13:K13" si="6">(J11/J12)</f>
        <v>2.2653061224489797</v>
      </c>
      <c r="K13" s="234">
        <f t="shared" si="6"/>
        <v>2.1509433962264151</v>
      </c>
      <c r="L13" s="235">
        <f t="shared" ref="L13" si="7">(L11/L12)</f>
        <v>2.1986062717770034</v>
      </c>
      <c r="M13" s="205"/>
      <c r="N13" s="205"/>
      <c r="O13" s="205"/>
      <c r="P13" s="205"/>
      <c r="Q13" s="234">
        <f t="shared" ref="Q13:T13" si="8">(Q11/Q12)</f>
        <v>2.4507042253521125</v>
      </c>
      <c r="R13" s="234">
        <f t="shared" si="8"/>
        <v>2.393939393939394</v>
      </c>
      <c r="S13" s="234">
        <f t="shared" si="8"/>
        <v>2.4626865671641789</v>
      </c>
      <c r="T13" s="234">
        <f t="shared" si="8"/>
        <v>2.2537313432835822</v>
      </c>
      <c r="U13" s="236">
        <f t="shared" ref="U13:V13" si="9">(U11/U12)</f>
        <v>2.6142857142857143</v>
      </c>
      <c r="V13" s="235">
        <f t="shared" si="9"/>
        <v>2.436950146627566</v>
      </c>
      <c r="W13" s="205"/>
      <c r="X13" s="205"/>
      <c r="Y13" s="205"/>
      <c r="Z13" s="205"/>
      <c r="AA13" s="237">
        <f>(AA11/AA12)</f>
        <v>2.3280254777070062</v>
      </c>
      <c r="AB13" s="156"/>
      <c r="AC13" s="156"/>
      <c r="AD13" s="193"/>
      <c r="AE13" s="193"/>
    </row>
    <row r="14" spans="2:31" x14ac:dyDescent="0.25">
      <c r="B14" s="290" t="s">
        <v>174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</row>
    <row r="16" spans="2:31" x14ac:dyDescent="0.25">
      <c r="B16" s="274"/>
      <c r="C16" s="288" t="s">
        <v>175</v>
      </c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</row>
    <row r="17" spans="2:31" ht="24.75" thickBot="1" x14ac:dyDescent="0.3">
      <c r="B17" s="18"/>
      <c r="C17" s="19">
        <v>2009</v>
      </c>
      <c r="D17" s="19">
        <v>2010</v>
      </c>
      <c r="E17" s="19">
        <v>2011</v>
      </c>
      <c r="F17" s="19">
        <v>2012</v>
      </c>
      <c r="G17" s="20">
        <v>2013</v>
      </c>
      <c r="H17" s="20">
        <v>2014</v>
      </c>
      <c r="I17" s="20">
        <v>2015</v>
      </c>
      <c r="J17" s="20">
        <v>2016</v>
      </c>
      <c r="K17" s="20">
        <v>2017</v>
      </c>
      <c r="L17" s="21" t="s">
        <v>0</v>
      </c>
      <c r="M17" s="21" t="s">
        <v>1</v>
      </c>
      <c r="N17" s="21" t="s">
        <v>2</v>
      </c>
      <c r="O17" s="21" t="s">
        <v>3</v>
      </c>
      <c r="P17" s="21" t="s">
        <v>435</v>
      </c>
      <c r="Q17" s="20">
        <v>2018</v>
      </c>
      <c r="R17" s="20">
        <v>2019</v>
      </c>
      <c r="S17" s="20">
        <v>2020</v>
      </c>
      <c r="T17" s="20">
        <v>2021</v>
      </c>
      <c r="U17" s="22">
        <v>2022</v>
      </c>
      <c r="V17" s="21" t="s">
        <v>0</v>
      </c>
      <c r="W17" s="21" t="s">
        <v>1</v>
      </c>
      <c r="X17" s="21" t="s">
        <v>2</v>
      </c>
      <c r="Y17" s="21" t="s">
        <v>3</v>
      </c>
      <c r="Z17" s="21" t="s">
        <v>435</v>
      </c>
      <c r="AA17" s="23" t="s">
        <v>5</v>
      </c>
      <c r="AB17" s="23" t="s">
        <v>6</v>
      </c>
      <c r="AC17" s="23" t="s">
        <v>7</v>
      </c>
      <c r="AD17" s="23" t="s">
        <v>8</v>
      </c>
      <c r="AE17" s="23" t="s">
        <v>435</v>
      </c>
    </row>
    <row r="18" spans="2:31" x14ac:dyDescent="0.25">
      <c r="B18" s="26" t="s">
        <v>23</v>
      </c>
      <c r="C18" s="13" t="s">
        <v>307</v>
      </c>
      <c r="D18" s="257">
        <v>7</v>
      </c>
      <c r="E18" s="13">
        <v>7.3</v>
      </c>
      <c r="F18" s="13">
        <v>10.4</v>
      </c>
      <c r="G18" s="238">
        <v>10</v>
      </c>
      <c r="H18" s="14">
        <v>9.9</v>
      </c>
      <c r="I18" s="14">
        <v>10.7</v>
      </c>
      <c r="J18" s="14">
        <v>8.6999999999999993</v>
      </c>
      <c r="K18" s="14">
        <v>9.6999999999999993</v>
      </c>
      <c r="L18" s="212"/>
      <c r="M18" s="69">
        <f>AVERAGE(G18:K18)</f>
        <v>9.8000000000000007</v>
      </c>
      <c r="N18" s="15">
        <f>MAX(G18:K18)-MIN(G18:K18)</f>
        <v>2</v>
      </c>
      <c r="O18" s="69">
        <f>_xlfn.STDEV.P(G18:K18)</f>
        <v>0.644980619863884</v>
      </c>
      <c r="P18" s="69">
        <f>(U18-M18)</f>
        <v>-3.6000000000000005</v>
      </c>
      <c r="Q18" s="14">
        <v>8.4</v>
      </c>
      <c r="R18" s="238">
        <v>8</v>
      </c>
      <c r="S18" s="238">
        <v>7.8</v>
      </c>
      <c r="T18" s="238">
        <v>6.5</v>
      </c>
      <c r="U18" s="239">
        <v>6.2</v>
      </c>
      <c r="V18" s="212"/>
      <c r="W18" s="15">
        <f>AVERAGE(Q18:U18)</f>
        <v>7.38</v>
      </c>
      <c r="X18" s="15">
        <f>MAX(Q18:U18)-MIN(Q18:U18)</f>
        <v>2.2000000000000002</v>
      </c>
      <c r="Y18" s="69">
        <f>-_xlfn.STDEV.P(Q18:U18)</f>
        <v>-0.86810137656843678</v>
      </c>
      <c r="Z18" s="69">
        <f>(U18-W18)</f>
        <v>-1.1799999999999997</v>
      </c>
      <c r="AA18" s="156"/>
      <c r="AB18" s="73">
        <f>AVERAGE(Q18:U18,G18:K18)</f>
        <v>8.59</v>
      </c>
      <c r="AC18" s="17">
        <f>MAX(Q18:U18,G18:K18)-MIN(Q18:U18,G18:K18)</f>
        <v>4.4999999999999991</v>
      </c>
      <c r="AD18" s="73">
        <f>_xlfn.STDEV.P(Q18:U18,G18:K18)</f>
        <v>1.4313979181205989</v>
      </c>
      <c r="AE18" s="73">
        <f>(U18-AB18)</f>
        <v>-2.3899999999999997</v>
      </c>
    </row>
    <row r="19" spans="2:31" x14ac:dyDescent="0.25">
      <c r="B19" s="291" t="s">
        <v>355</v>
      </c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</row>
    <row r="21" spans="2:31" x14ac:dyDescent="0.25">
      <c r="B21" s="274"/>
      <c r="C21" s="288" t="s">
        <v>177</v>
      </c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</row>
    <row r="22" spans="2:31" ht="24.75" thickBot="1" x14ac:dyDescent="0.3">
      <c r="B22" s="18"/>
      <c r="C22" s="19">
        <v>2009</v>
      </c>
      <c r="D22" s="19">
        <v>2010</v>
      </c>
      <c r="E22" s="19">
        <v>2011</v>
      </c>
      <c r="F22" s="19">
        <v>2012</v>
      </c>
      <c r="G22" s="20">
        <v>2013</v>
      </c>
      <c r="H22" s="20">
        <v>2014</v>
      </c>
      <c r="I22" s="20">
        <v>2015</v>
      </c>
      <c r="J22" s="20">
        <v>2016</v>
      </c>
      <c r="K22" s="20">
        <v>2017</v>
      </c>
      <c r="L22" s="21" t="s">
        <v>0</v>
      </c>
      <c r="M22" s="21" t="s">
        <v>1</v>
      </c>
      <c r="N22" s="21" t="s">
        <v>2</v>
      </c>
      <c r="O22" s="21" t="s">
        <v>3</v>
      </c>
      <c r="P22" s="21" t="s">
        <v>435</v>
      </c>
      <c r="Q22" s="20">
        <v>2018</v>
      </c>
      <c r="R22" s="20">
        <v>2019</v>
      </c>
      <c r="S22" s="20">
        <v>2020</v>
      </c>
      <c r="T22" s="20">
        <v>2021</v>
      </c>
      <c r="U22" s="22">
        <v>2022</v>
      </c>
      <c r="V22" s="21" t="s">
        <v>0</v>
      </c>
      <c r="W22" s="21" t="s">
        <v>1</v>
      </c>
      <c r="X22" s="21" t="s">
        <v>2</v>
      </c>
      <c r="Y22" s="21" t="s">
        <v>3</v>
      </c>
      <c r="Z22" s="21" t="s">
        <v>435</v>
      </c>
      <c r="AA22" s="23" t="s">
        <v>5</v>
      </c>
      <c r="AB22" s="23" t="s">
        <v>6</v>
      </c>
      <c r="AC22" s="23" t="s">
        <v>7</v>
      </c>
      <c r="AD22" s="23" t="s">
        <v>8</v>
      </c>
      <c r="AE22" s="23" t="s">
        <v>435</v>
      </c>
    </row>
    <row r="23" spans="2:31" x14ac:dyDescent="0.25">
      <c r="B23" s="26" t="s">
        <v>23</v>
      </c>
      <c r="C23" s="13" t="s">
        <v>307</v>
      </c>
      <c r="D23" s="13">
        <v>31.9</v>
      </c>
      <c r="E23" s="13">
        <v>32.700000000000003</v>
      </c>
      <c r="F23" s="13">
        <v>35.4</v>
      </c>
      <c r="G23" s="14">
        <v>35.4</v>
      </c>
      <c r="H23" s="238">
        <v>35</v>
      </c>
      <c r="I23" s="14">
        <v>35.9</v>
      </c>
      <c r="J23" s="14">
        <v>34.6</v>
      </c>
      <c r="K23" s="14">
        <v>34.6</v>
      </c>
      <c r="L23" s="212"/>
      <c r="M23" s="69">
        <f>AVERAGE(G23:K23)</f>
        <v>35.1</v>
      </c>
      <c r="N23" s="15">
        <f>MAX(G23:K23)-MIN(G23:K23)</f>
        <v>1.2999999999999972</v>
      </c>
      <c r="O23" s="69">
        <f>_xlfn.STDEV.P(G23:K23)</f>
        <v>0.49799598391954808</v>
      </c>
      <c r="P23" s="69">
        <f>(U23-M23)</f>
        <v>-1.3000000000000043</v>
      </c>
      <c r="Q23" s="14">
        <v>34.200000000000003</v>
      </c>
      <c r="R23" s="14">
        <v>33.700000000000003</v>
      </c>
      <c r="S23" s="14">
        <v>33.6</v>
      </c>
      <c r="T23" s="14">
        <v>33.200000000000003</v>
      </c>
      <c r="U23" s="16">
        <v>33.799999999999997</v>
      </c>
      <c r="V23" s="212"/>
      <c r="W23" s="15">
        <f>AVERAGE(Q23:U23)</f>
        <v>33.700000000000003</v>
      </c>
      <c r="X23" s="15">
        <f>MAX(Q23:U23)-MIN(Q23:U23)</f>
        <v>1</v>
      </c>
      <c r="Y23" s="69">
        <f>_xlfn.STDEV.P(Q23:U23)</f>
        <v>0.32249030993194172</v>
      </c>
      <c r="Z23" s="69">
        <f>(U23-W23)</f>
        <v>9.9999999999994316E-2</v>
      </c>
      <c r="AA23" s="156"/>
      <c r="AB23" s="73">
        <f>AVERAGE(Q23:U23,G23:K23)</f>
        <v>34.400000000000006</v>
      </c>
      <c r="AC23" s="17">
        <f>MAX(Q23:U23,G23:K23)-MIN(Q23:U23,G23:K23)</f>
        <v>2.6999999999999957</v>
      </c>
      <c r="AD23" s="73">
        <f>_xlfn.STDEV.P(Q23:U23,G23:K23)</f>
        <v>0.8160882305241256</v>
      </c>
      <c r="AE23" s="73">
        <f>(U23-AB23)</f>
        <v>-0.60000000000000853</v>
      </c>
    </row>
    <row r="24" spans="2:31" x14ac:dyDescent="0.25">
      <c r="B24" s="291" t="s">
        <v>176</v>
      </c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</row>
    <row r="26" spans="2:31" x14ac:dyDescent="0.25">
      <c r="B26" s="274"/>
      <c r="C26" s="288" t="s">
        <v>416</v>
      </c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</row>
    <row r="27" spans="2:31" ht="24.75" thickBot="1" x14ac:dyDescent="0.3">
      <c r="B27" s="18"/>
      <c r="C27" s="19">
        <v>2009</v>
      </c>
      <c r="D27" s="19">
        <v>2010</v>
      </c>
      <c r="E27" s="19">
        <v>2011</v>
      </c>
      <c r="F27" s="19">
        <v>2012</v>
      </c>
      <c r="G27" s="20">
        <v>2013</v>
      </c>
      <c r="H27" s="20">
        <v>2014</v>
      </c>
      <c r="I27" s="20">
        <v>2015</v>
      </c>
      <c r="J27" s="20">
        <v>2016</v>
      </c>
      <c r="K27" s="20">
        <v>2017</v>
      </c>
      <c r="L27" s="21" t="s">
        <v>0</v>
      </c>
      <c r="M27" s="21" t="s">
        <v>1</v>
      </c>
      <c r="N27" s="21" t="s">
        <v>2</v>
      </c>
      <c r="O27" s="21" t="s">
        <v>3</v>
      </c>
      <c r="P27" s="21" t="s">
        <v>435</v>
      </c>
      <c r="Q27" s="20">
        <v>2018</v>
      </c>
      <c r="R27" s="20">
        <v>2019</v>
      </c>
      <c r="S27" s="20">
        <v>2020</v>
      </c>
      <c r="T27" s="20">
        <v>2021</v>
      </c>
      <c r="U27" s="22">
        <v>2022</v>
      </c>
      <c r="V27" s="21" t="s">
        <v>0</v>
      </c>
      <c r="W27" s="21" t="s">
        <v>1</v>
      </c>
      <c r="X27" s="21" t="s">
        <v>2</v>
      </c>
      <c r="Y27" s="21" t="s">
        <v>3</v>
      </c>
      <c r="Z27" s="21" t="s">
        <v>435</v>
      </c>
      <c r="AA27" s="23" t="s">
        <v>5</v>
      </c>
      <c r="AB27" s="23" t="s">
        <v>6</v>
      </c>
      <c r="AC27" s="23" t="s">
        <v>7</v>
      </c>
      <c r="AD27" s="23" t="s">
        <v>8</v>
      </c>
      <c r="AE27" s="23" t="s">
        <v>435</v>
      </c>
    </row>
    <row r="28" spans="2:31" x14ac:dyDescent="0.25">
      <c r="B28" s="59" t="s">
        <v>179</v>
      </c>
      <c r="C28" s="38" t="s">
        <v>307</v>
      </c>
      <c r="D28" s="38">
        <v>66</v>
      </c>
      <c r="E28" s="38">
        <v>67</v>
      </c>
      <c r="F28" s="38">
        <v>63</v>
      </c>
      <c r="G28" s="39">
        <v>69</v>
      </c>
      <c r="H28" s="39">
        <v>64</v>
      </c>
      <c r="I28" s="39">
        <v>73</v>
      </c>
      <c r="J28" s="39">
        <v>77</v>
      </c>
      <c r="K28" s="39">
        <v>68</v>
      </c>
      <c r="L28" s="40">
        <f>SUM(G28:K28)</f>
        <v>351</v>
      </c>
      <c r="M28" s="141">
        <f>AVERAGE(G28:K28)</f>
        <v>70.2</v>
      </c>
      <c r="N28" s="40">
        <f>MAX(G28:K28)-MIN(G28:K28)</f>
        <v>13</v>
      </c>
      <c r="O28" s="141">
        <f>_xlfn.STDEV.P(G28:K28)</f>
        <v>4.4452221541785732</v>
      </c>
      <c r="P28" s="141">
        <f>(U28-M28)</f>
        <v>-2.2000000000000028</v>
      </c>
      <c r="Q28" s="39">
        <v>61</v>
      </c>
      <c r="R28" s="39">
        <v>63</v>
      </c>
      <c r="S28" s="39">
        <v>65</v>
      </c>
      <c r="T28" s="39">
        <v>69</v>
      </c>
      <c r="U28" s="41">
        <v>68</v>
      </c>
      <c r="V28" s="40">
        <f>SUM(Q28:U28)</f>
        <v>326</v>
      </c>
      <c r="W28" s="141">
        <f>AVERAGE(Q28:U28)</f>
        <v>65.2</v>
      </c>
      <c r="X28" s="40">
        <f>MAX(Q28:U28)-MIN(Q28:U28)</f>
        <v>8</v>
      </c>
      <c r="Y28" s="141">
        <f>_xlfn.STDEV.P(Q28:U28)</f>
        <v>2.9933259094191533</v>
      </c>
      <c r="Z28" s="141">
        <f>(U28-W28)</f>
        <v>2.7999999999999972</v>
      </c>
      <c r="AA28" s="42">
        <f>SUM(Q28:U28,G28:K28)</f>
        <v>677</v>
      </c>
      <c r="AB28" s="144">
        <f>AVERAGE(Q28:U28,G28:K28)</f>
        <v>67.7</v>
      </c>
      <c r="AC28" s="42">
        <f>MAX(Q28:U28,G28:K28)-MIN(Q28:U28,G28:K28)</f>
        <v>16</v>
      </c>
      <c r="AD28" s="144">
        <f>_xlfn.STDEV.P(Q28:U28,G28:K28)</f>
        <v>4.5398237851264671</v>
      </c>
      <c r="AE28" s="144">
        <f>(U28-AB28)</f>
        <v>0.29999999999999716</v>
      </c>
    </row>
    <row r="29" spans="2:31" ht="12.75" thickBot="1" x14ac:dyDescent="0.3">
      <c r="B29" s="58" t="s">
        <v>28</v>
      </c>
      <c r="C29" s="43" t="s">
        <v>307</v>
      </c>
      <c r="D29" s="247">
        <f>(D28/D48)</f>
        <v>0.61111111111111116</v>
      </c>
      <c r="E29" s="247">
        <f t="shared" ref="E29:K29" si="10">(E28/E48)</f>
        <v>0.62037037037037035</v>
      </c>
      <c r="F29" s="247">
        <f t="shared" si="10"/>
        <v>0.58333333333333337</v>
      </c>
      <c r="G29" s="138">
        <f t="shared" si="10"/>
        <v>0.6330275229357798</v>
      </c>
      <c r="H29" s="138">
        <f t="shared" si="10"/>
        <v>0.58181818181818179</v>
      </c>
      <c r="I29" s="138">
        <f t="shared" si="10"/>
        <v>0.66363636363636369</v>
      </c>
      <c r="J29" s="138">
        <f t="shared" si="10"/>
        <v>0.7</v>
      </c>
      <c r="K29" s="138">
        <f t="shared" si="10"/>
        <v>0.61818181818181817</v>
      </c>
      <c r="L29" s="139">
        <f t="shared" ref="L29" si="11">(L28/L48)</f>
        <v>0.63934426229508201</v>
      </c>
      <c r="M29" s="214"/>
      <c r="N29" s="214"/>
      <c r="O29" s="214"/>
      <c r="P29" s="214"/>
      <c r="Q29" s="138">
        <f t="shared" ref="Q29:T29" si="12">(Q28/Q48)</f>
        <v>0.5495495495495496</v>
      </c>
      <c r="R29" s="138">
        <f t="shared" si="12"/>
        <v>0.55752212389380529</v>
      </c>
      <c r="S29" s="138">
        <f t="shared" si="12"/>
        <v>0.5752212389380531</v>
      </c>
      <c r="T29" s="138">
        <f t="shared" si="12"/>
        <v>0.61061946902654862</v>
      </c>
      <c r="U29" s="136">
        <f t="shared" ref="U29:AA29" si="13">(U28/U48)</f>
        <v>0.59649122807017541</v>
      </c>
      <c r="V29" s="139">
        <f t="shared" si="13"/>
        <v>0.57801418439716312</v>
      </c>
      <c r="W29" s="214"/>
      <c r="X29" s="214"/>
      <c r="Y29" s="214"/>
      <c r="Z29" s="214"/>
      <c r="AA29" s="140">
        <f t="shared" si="13"/>
        <v>0.60826594788858945</v>
      </c>
      <c r="AB29" s="153"/>
      <c r="AC29" s="153"/>
      <c r="AD29" s="153"/>
      <c r="AE29" s="168"/>
    </row>
    <row r="30" spans="2:31" x14ac:dyDescent="0.25">
      <c r="B30" s="59" t="s">
        <v>180</v>
      </c>
      <c r="C30" s="38" t="s">
        <v>307</v>
      </c>
      <c r="D30" s="38">
        <v>26</v>
      </c>
      <c r="E30" s="38">
        <v>20</v>
      </c>
      <c r="F30" s="38">
        <v>22</v>
      </c>
      <c r="G30" s="39">
        <v>19</v>
      </c>
      <c r="H30" s="39">
        <v>23</v>
      </c>
      <c r="I30" s="39">
        <v>23</v>
      </c>
      <c r="J30" s="39">
        <v>16</v>
      </c>
      <c r="K30" s="39">
        <v>24</v>
      </c>
      <c r="L30" s="40">
        <f t="shared" ref="L30:L46" si="14">SUM(G30:K30)</f>
        <v>105</v>
      </c>
      <c r="M30" s="141">
        <f t="shared" ref="M30:M46" si="15">AVERAGE(G30:K30)</f>
        <v>21</v>
      </c>
      <c r="N30" s="40">
        <f t="shared" ref="N30:N46" si="16">MAX(G30:K30)-MIN(G30:K30)</f>
        <v>8</v>
      </c>
      <c r="O30" s="141">
        <f t="shared" ref="O30:O46" si="17">_xlfn.STDEV.P(G30:K30)</f>
        <v>3.03315017762062</v>
      </c>
      <c r="P30" s="141">
        <f>(U30-M30)</f>
        <v>0</v>
      </c>
      <c r="Q30" s="39">
        <v>28</v>
      </c>
      <c r="R30" s="39">
        <v>25</v>
      </c>
      <c r="S30" s="39">
        <v>26</v>
      </c>
      <c r="T30" s="39">
        <v>22</v>
      </c>
      <c r="U30" s="41">
        <v>21</v>
      </c>
      <c r="V30" s="40">
        <f>SUM(Q30:U30)</f>
        <v>122</v>
      </c>
      <c r="W30" s="141">
        <f>AVERAGE(Q30:U30)</f>
        <v>24.4</v>
      </c>
      <c r="X30" s="40">
        <f>MAX(Q30:U30)-MIN(Q30:U30)</f>
        <v>7</v>
      </c>
      <c r="Y30" s="141">
        <f>_xlfn.STDEV.P(Q30:U30)</f>
        <v>2.5768197453450252</v>
      </c>
      <c r="Z30" s="141">
        <f t="shared" ref="Z30:Z46" si="18">(U30-W30)</f>
        <v>-3.3999999999999986</v>
      </c>
      <c r="AA30" s="42">
        <f t="shared" ref="AA30:AA46" si="19">SUM(Q30:U30,G30:K30)</f>
        <v>227</v>
      </c>
      <c r="AB30" s="144">
        <f t="shared" ref="AB30:AB46" si="20">AVERAGE(Q30:U30,G30:K30)</f>
        <v>22.7</v>
      </c>
      <c r="AC30" s="42">
        <f t="shared" ref="AC30:AC46" si="21">MAX(Q30:U30,G30:K30)-MIN(Q30:U30,G30:K30)</f>
        <v>12</v>
      </c>
      <c r="AD30" s="144">
        <f t="shared" ref="AD30:AD46" si="22">_xlfn.STDEV.P(Q30:U30,G30:K30)</f>
        <v>3.2878564445547194</v>
      </c>
      <c r="AE30" s="144">
        <f t="shared" ref="AE30:AE46" si="23">(U30-AB30)</f>
        <v>-1.6999999999999993</v>
      </c>
    </row>
    <row r="31" spans="2:31" ht="12.75" thickBot="1" x14ac:dyDescent="0.3">
      <c r="B31" s="58" t="s">
        <v>28</v>
      </c>
      <c r="C31" s="43" t="s">
        <v>307</v>
      </c>
      <c r="D31" s="247">
        <f>(D30/D48)</f>
        <v>0.24074074074074073</v>
      </c>
      <c r="E31" s="247">
        <f t="shared" ref="E31:K31" si="24">(E30/E48)</f>
        <v>0.18518518518518517</v>
      </c>
      <c r="F31" s="247">
        <f t="shared" si="24"/>
        <v>0.20370370370370369</v>
      </c>
      <c r="G31" s="138">
        <f t="shared" si="24"/>
        <v>0.1743119266055046</v>
      </c>
      <c r="H31" s="138">
        <f t="shared" si="24"/>
        <v>0.20909090909090908</v>
      </c>
      <c r="I31" s="138">
        <f t="shared" si="24"/>
        <v>0.20909090909090908</v>
      </c>
      <c r="J31" s="138">
        <f t="shared" si="24"/>
        <v>0.14545454545454545</v>
      </c>
      <c r="K31" s="138">
        <f t="shared" si="24"/>
        <v>0.21818181818181817</v>
      </c>
      <c r="L31" s="139">
        <f t="shared" ref="L31" si="25">(L30/L48)</f>
        <v>0.19125683060109289</v>
      </c>
      <c r="M31" s="214"/>
      <c r="N31" s="214"/>
      <c r="O31" s="214"/>
      <c r="P31" s="214"/>
      <c r="Q31" s="138">
        <f t="shared" ref="Q31:T31" si="26">(Q30/Q48)</f>
        <v>0.25225225225225223</v>
      </c>
      <c r="R31" s="138">
        <f t="shared" si="26"/>
        <v>0.22123893805309736</v>
      </c>
      <c r="S31" s="138">
        <f t="shared" si="26"/>
        <v>0.23008849557522124</v>
      </c>
      <c r="T31" s="138">
        <f t="shared" si="26"/>
        <v>0.19469026548672566</v>
      </c>
      <c r="U31" s="136">
        <f t="shared" ref="U31:AA31" si="27">(U30/U48)</f>
        <v>0.18421052631578946</v>
      </c>
      <c r="V31" s="139">
        <f t="shared" si="27"/>
        <v>0.21631205673758866</v>
      </c>
      <c r="W31" s="214"/>
      <c r="X31" s="214"/>
      <c r="Y31" s="214"/>
      <c r="Z31" s="214"/>
      <c r="AA31" s="140">
        <f t="shared" si="27"/>
        <v>0.20395327942497754</v>
      </c>
      <c r="AB31" s="153"/>
      <c r="AC31" s="153"/>
      <c r="AD31" s="153"/>
      <c r="AE31" s="168"/>
    </row>
    <row r="32" spans="2:31" x14ac:dyDescent="0.25">
      <c r="B32" s="59" t="s">
        <v>181</v>
      </c>
      <c r="C32" s="38" t="s">
        <v>307</v>
      </c>
      <c r="D32" s="38">
        <v>10</v>
      </c>
      <c r="E32" s="38">
        <v>12</v>
      </c>
      <c r="F32" s="38">
        <v>9</v>
      </c>
      <c r="G32" s="39">
        <v>12</v>
      </c>
      <c r="H32" s="39">
        <v>8</v>
      </c>
      <c r="I32" s="39">
        <v>9</v>
      </c>
      <c r="J32" s="39">
        <v>11</v>
      </c>
      <c r="K32" s="39">
        <v>12</v>
      </c>
      <c r="L32" s="40">
        <f t="shared" si="14"/>
        <v>52</v>
      </c>
      <c r="M32" s="141">
        <f t="shared" si="15"/>
        <v>10.4</v>
      </c>
      <c r="N32" s="40">
        <f t="shared" si="16"/>
        <v>4</v>
      </c>
      <c r="O32" s="141">
        <f t="shared" si="17"/>
        <v>1.6248076809271921</v>
      </c>
      <c r="P32" s="141">
        <f>(U32-M32)</f>
        <v>0.59999999999999964</v>
      </c>
      <c r="Q32" s="39">
        <v>11</v>
      </c>
      <c r="R32" s="39">
        <v>18</v>
      </c>
      <c r="S32" s="39">
        <v>11</v>
      </c>
      <c r="T32" s="39">
        <v>10</v>
      </c>
      <c r="U32" s="41">
        <v>11</v>
      </c>
      <c r="V32" s="40">
        <f>SUM(Q32:U32)</f>
        <v>61</v>
      </c>
      <c r="W32" s="141">
        <f>AVERAGE(Q32:U32)</f>
        <v>12.2</v>
      </c>
      <c r="X32" s="40">
        <f>MAX(Q32:U32)-MIN(Q32:U32)</f>
        <v>8</v>
      </c>
      <c r="Y32" s="141">
        <f>_xlfn.STDEV.P(Q32:U32)</f>
        <v>2.925747767665559</v>
      </c>
      <c r="Z32" s="141">
        <f t="shared" si="18"/>
        <v>-1.1999999999999993</v>
      </c>
      <c r="AA32" s="42">
        <f t="shared" si="19"/>
        <v>113</v>
      </c>
      <c r="AB32" s="144">
        <f t="shared" si="20"/>
        <v>11.3</v>
      </c>
      <c r="AC32" s="42">
        <f t="shared" si="21"/>
        <v>10</v>
      </c>
      <c r="AD32" s="144">
        <f t="shared" si="22"/>
        <v>2.5317977802344327</v>
      </c>
      <c r="AE32" s="144">
        <f t="shared" si="23"/>
        <v>-0.30000000000000071</v>
      </c>
    </row>
    <row r="33" spans="2:31" ht="12.75" thickBot="1" x14ac:dyDescent="0.3">
      <c r="B33" s="58" t="s">
        <v>28</v>
      </c>
      <c r="C33" s="43" t="s">
        <v>307</v>
      </c>
      <c r="D33" s="247">
        <f>(D32/D48)</f>
        <v>9.2592592592592587E-2</v>
      </c>
      <c r="E33" s="247">
        <f t="shared" ref="E33:K33" si="28">(E32/E48)</f>
        <v>0.1111111111111111</v>
      </c>
      <c r="F33" s="247">
        <f t="shared" si="28"/>
        <v>8.3333333333333329E-2</v>
      </c>
      <c r="G33" s="138">
        <f t="shared" si="28"/>
        <v>0.11009174311926606</v>
      </c>
      <c r="H33" s="138">
        <f t="shared" si="28"/>
        <v>7.2727272727272724E-2</v>
      </c>
      <c r="I33" s="138">
        <f t="shared" si="28"/>
        <v>8.1818181818181818E-2</v>
      </c>
      <c r="J33" s="138">
        <f t="shared" si="28"/>
        <v>0.1</v>
      </c>
      <c r="K33" s="138">
        <f t="shared" si="28"/>
        <v>0.10909090909090909</v>
      </c>
      <c r="L33" s="139">
        <f t="shared" ref="L33" si="29">(L32/L48)</f>
        <v>9.4717668488160295E-2</v>
      </c>
      <c r="M33" s="214"/>
      <c r="N33" s="214"/>
      <c r="O33" s="214"/>
      <c r="P33" s="214"/>
      <c r="Q33" s="138">
        <f t="shared" ref="Q33:T33" si="30">(Q32/Q48)</f>
        <v>9.90990990990991E-2</v>
      </c>
      <c r="R33" s="138">
        <f t="shared" si="30"/>
        <v>0.15929203539823009</v>
      </c>
      <c r="S33" s="138">
        <f t="shared" si="30"/>
        <v>9.7345132743362831E-2</v>
      </c>
      <c r="T33" s="138">
        <f t="shared" si="30"/>
        <v>8.8495575221238937E-2</v>
      </c>
      <c r="U33" s="136">
        <f t="shared" ref="U33:AA33" si="31">(U32/U48)</f>
        <v>9.6491228070175433E-2</v>
      </c>
      <c r="V33" s="139">
        <f t="shared" si="31"/>
        <v>0.10815602836879433</v>
      </c>
      <c r="W33" s="214"/>
      <c r="X33" s="214"/>
      <c r="Y33" s="214"/>
      <c r="Z33" s="214"/>
      <c r="AA33" s="140">
        <f t="shared" si="31"/>
        <v>0.10152740341419586</v>
      </c>
      <c r="AB33" s="153"/>
      <c r="AC33" s="153"/>
      <c r="AD33" s="153"/>
      <c r="AE33" s="168"/>
    </row>
    <row r="34" spans="2:31" x14ac:dyDescent="0.25">
      <c r="B34" s="59" t="s">
        <v>182</v>
      </c>
      <c r="C34" s="38" t="s">
        <v>307</v>
      </c>
      <c r="D34" s="38">
        <v>2</v>
      </c>
      <c r="E34" s="38">
        <v>7</v>
      </c>
      <c r="F34" s="38">
        <v>9</v>
      </c>
      <c r="G34" s="39">
        <v>4</v>
      </c>
      <c r="H34" s="39">
        <v>6</v>
      </c>
      <c r="I34" s="39">
        <v>2</v>
      </c>
      <c r="J34" s="39">
        <v>1</v>
      </c>
      <c r="K34" s="39">
        <v>4</v>
      </c>
      <c r="L34" s="40">
        <f t="shared" si="14"/>
        <v>17</v>
      </c>
      <c r="M34" s="141">
        <f t="shared" si="15"/>
        <v>3.4</v>
      </c>
      <c r="N34" s="40">
        <f t="shared" si="16"/>
        <v>5</v>
      </c>
      <c r="O34" s="141">
        <f t="shared" si="17"/>
        <v>1.7435595774162693</v>
      </c>
      <c r="P34" s="141">
        <f>(U34-M34)</f>
        <v>6.6</v>
      </c>
      <c r="Q34" s="39">
        <v>6</v>
      </c>
      <c r="R34" s="39">
        <v>3</v>
      </c>
      <c r="S34" s="39">
        <v>4</v>
      </c>
      <c r="T34" s="39">
        <v>6</v>
      </c>
      <c r="U34" s="41">
        <v>10</v>
      </c>
      <c r="V34" s="40">
        <f>SUM(Q34:U34)</f>
        <v>29</v>
      </c>
      <c r="W34" s="141">
        <f>AVERAGE(Q34:U34)</f>
        <v>5.8</v>
      </c>
      <c r="X34" s="40">
        <f>MAX(Q34:U34)-MIN(Q34:U34)</f>
        <v>7</v>
      </c>
      <c r="Y34" s="141">
        <f>_xlfn.STDEV.P(Q34:U34)</f>
        <v>2.4</v>
      </c>
      <c r="Z34" s="141">
        <f t="shared" si="18"/>
        <v>4.2</v>
      </c>
      <c r="AA34" s="42">
        <f t="shared" si="19"/>
        <v>46</v>
      </c>
      <c r="AB34" s="144">
        <f t="shared" si="20"/>
        <v>4.5999999999999996</v>
      </c>
      <c r="AC34" s="42">
        <f t="shared" si="21"/>
        <v>9</v>
      </c>
      <c r="AD34" s="144">
        <f t="shared" si="22"/>
        <v>2.4166091947189146</v>
      </c>
      <c r="AE34" s="144">
        <f t="shared" si="23"/>
        <v>5.4</v>
      </c>
    </row>
    <row r="35" spans="2:31" ht="12.75" thickBot="1" x14ac:dyDescent="0.3">
      <c r="B35" s="58" t="s">
        <v>28</v>
      </c>
      <c r="C35" s="43" t="s">
        <v>307</v>
      </c>
      <c r="D35" s="256">
        <f>(D34/D48)</f>
        <v>1.8518518518518517E-2</v>
      </c>
      <c r="E35" s="256">
        <f t="shared" ref="E35:K35" si="32">(E34/E48)</f>
        <v>6.4814814814814811E-2</v>
      </c>
      <c r="F35" s="256">
        <f t="shared" si="32"/>
        <v>8.3333333333333329E-2</v>
      </c>
      <c r="G35" s="184">
        <f t="shared" si="32"/>
        <v>3.669724770642202E-2</v>
      </c>
      <c r="H35" s="184">
        <f t="shared" si="32"/>
        <v>5.4545454545454543E-2</v>
      </c>
      <c r="I35" s="184">
        <f t="shared" si="32"/>
        <v>1.8181818181818181E-2</v>
      </c>
      <c r="J35" s="184">
        <f t="shared" si="32"/>
        <v>9.0909090909090905E-3</v>
      </c>
      <c r="K35" s="184">
        <f t="shared" si="32"/>
        <v>3.6363636363636362E-2</v>
      </c>
      <c r="L35" s="185">
        <f t="shared" ref="L35" si="33">(L34/L48)</f>
        <v>3.0965391621129327E-2</v>
      </c>
      <c r="M35" s="214"/>
      <c r="N35" s="214"/>
      <c r="O35" s="214"/>
      <c r="P35" s="214"/>
      <c r="Q35" s="184">
        <f t="shared" ref="Q35:T35" si="34">(Q34/Q48)</f>
        <v>5.4054054054054057E-2</v>
      </c>
      <c r="R35" s="184">
        <f t="shared" si="34"/>
        <v>2.6548672566371681E-2</v>
      </c>
      <c r="S35" s="184">
        <f t="shared" si="34"/>
        <v>3.5398230088495575E-2</v>
      </c>
      <c r="T35" s="184">
        <f t="shared" si="34"/>
        <v>5.3097345132743362E-2</v>
      </c>
      <c r="U35" s="186">
        <f t="shared" ref="U35:AA35" si="35">(U34/U48)</f>
        <v>8.771929824561403E-2</v>
      </c>
      <c r="V35" s="185">
        <f t="shared" si="35"/>
        <v>5.1418439716312055E-2</v>
      </c>
      <c r="W35" s="214"/>
      <c r="X35" s="214"/>
      <c r="Y35" s="214"/>
      <c r="Z35" s="214"/>
      <c r="AA35" s="187">
        <f t="shared" si="35"/>
        <v>4.1329739442946989E-2</v>
      </c>
      <c r="AB35" s="153"/>
      <c r="AC35" s="153"/>
      <c r="AD35" s="153"/>
      <c r="AE35" s="168"/>
    </row>
    <row r="36" spans="2:31" x14ac:dyDescent="0.25">
      <c r="B36" s="59" t="s">
        <v>183</v>
      </c>
      <c r="C36" s="38" t="s">
        <v>307</v>
      </c>
      <c r="D36" s="38">
        <v>3</v>
      </c>
      <c r="E36" s="38">
        <v>0</v>
      </c>
      <c r="F36" s="38">
        <v>3</v>
      </c>
      <c r="G36" s="39">
        <v>2</v>
      </c>
      <c r="H36" s="39">
        <v>5</v>
      </c>
      <c r="I36" s="39">
        <v>1</v>
      </c>
      <c r="J36" s="39">
        <v>1</v>
      </c>
      <c r="K36" s="39">
        <v>0</v>
      </c>
      <c r="L36" s="40">
        <f t="shared" si="14"/>
        <v>9</v>
      </c>
      <c r="M36" s="141">
        <f t="shared" si="15"/>
        <v>1.8</v>
      </c>
      <c r="N36" s="40">
        <f t="shared" si="16"/>
        <v>5</v>
      </c>
      <c r="O36" s="141">
        <f t="shared" si="17"/>
        <v>1.7204650534085253</v>
      </c>
      <c r="P36" s="141">
        <f>(U36-M36)</f>
        <v>1.2</v>
      </c>
      <c r="Q36" s="39">
        <v>3</v>
      </c>
      <c r="R36" s="39">
        <v>1</v>
      </c>
      <c r="S36" s="39">
        <v>3</v>
      </c>
      <c r="T36" s="39">
        <v>4</v>
      </c>
      <c r="U36" s="41">
        <v>3</v>
      </c>
      <c r="V36" s="40">
        <f>SUM(Q36:U36)</f>
        <v>14</v>
      </c>
      <c r="W36" s="141">
        <f>AVERAGE(Q36:U36)</f>
        <v>2.8</v>
      </c>
      <c r="X36" s="40">
        <f>MAX(Q36:U36)-MIN(Q36:U36)</f>
        <v>3</v>
      </c>
      <c r="Y36" s="141">
        <f>_xlfn.STDEV.P(Q36:U36)</f>
        <v>0.9797958971132712</v>
      </c>
      <c r="Z36" s="141">
        <f t="shared" si="18"/>
        <v>0.20000000000000018</v>
      </c>
      <c r="AA36" s="42">
        <f t="shared" si="19"/>
        <v>23</v>
      </c>
      <c r="AB36" s="144">
        <f t="shared" si="20"/>
        <v>2.2999999999999998</v>
      </c>
      <c r="AC36" s="42">
        <f t="shared" si="21"/>
        <v>5</v>
      </c>
      <c r="AD36" s="144">
        <f t="shared" si="22"/>
        <v>1.4866068747318506</v>
      </c>
      <c r="AE36" s="144">
        <f t="shared" si="23"/>
        <v>0.70000000000000018</v>
      </c>
    </row>
    <row r="37" spans="2:31" ht="12.75" thickBot="1" x14ac:dyDescent="0.3">
      <c r="B37" s="58" t="s">
        <v>28</v>
      </c>
      <c r="C37" s="43" t="s">
        <v>307</v>
      </c>
      <c r="D37" s="247">
        <f>(D36/D48)</f>
        <v>2.7777777777777776E-2</v>
      </c>
      <c r="E37" s="247">
        <f t="shared" ref="E37:K37" si="36">(E36/E48)</f>
        <v>0</v>
      </c>
      <c r="F37" s="247">
        <f t="shared" si="36"/>
        <v>2.7777777777777776E-2</v>
      </c>
      <c r="G37" s="138">
        <f t="shared" si="36"/>
        <v>1.834862385321101E-2</v>
      </c>
      <c r="H37" s="138">
        <f t="shared" si="36"/>
        <v>4.5454545454545456E-2</v>
      </c>
      <c r="I37" s="138">
        <f t="shared" si="36"/>
        <v>9.0909090909090905E-3</v>
      </c>
      <c r="J37" s="138">
        <f t="shared" si="36"/>
        <v>9.0909090909090905E-3</v>
      </c>
      <c r="K37" s="138">
        <f t="shared" si="36"/>
        <v>0</v>
      </c>
      <c r="L37" s="139">
        <f t="shared" ref="L37" si="37">(L36/L48)</f>
        <v>1.6393442622950821E-2</v>
      </c>
      <c r="M37" s="214"/>
      <c r="N37" s="214"/>
      <c r="O37" s="214"/>
      <c r="P37" s="214"/>
      <c r="Q37" s="138">
        <f t="shared" ref="Q37:T37" si="38">(Q36/Q48)</f>
        <v>2.7027027027027029E-2</v>
      </c>
      <c r="R37" s="138">
        <f t="shared" si="38"/>
        <v>8.8495575221238937E-3</v>
      </c>
      <c r="S37" s="138">
        <f t="shared" si="38"/>
        <v>2.6548672566371681E-2</v>
      </c>
      <c r="T37" s="138">
        <f t="shared" si="38"/>
        <v>3.5398230088495575E-2</v>
      </c>
      <c r="U37" s="136">
        <f t="shared" ref="U37:AA37" si="39">(U36/U48)</f>
        <v>2.6315789473684209E-2</v>
      </c>
      <c r="V37" s="139">
        <f t="shared" si="39"/>
        <v>2.4822695035460994E-2</v>
      </c>
      <c r="W37" s="214"/>
      <c r="X37" s="214"/>
      <c r="Y37" s="214"/>
      <c r="Z37" s="214"/>
      <c r="AA37" s="140">
        <f t="shared" si="39"/>
        <v>2.0664869721473494E-2</v>
      </c>
      <c r="AB37" s="153"/>
      <c r="AC37" s="153"/>
      <c r="AD37" s="153"/>
      <c r="AE37" s="168"/>
    </row>
    <row r="38" spans="2:31" x14ac:dyDescent="0.25">
      <c r="B38" s="63" t="s">
        <v>184</v>
      </c>
      <c r="C38" s="38" t="s">
        <v>307</v>
      </c>
      <c r="D38" s="248">
        <v>1</v>
      </c>
      <c r="E38" s="248">
        <v>1</v>
      </c>
      <c r="F38" s="248">
        <v>2</v>
      </c>
      <c r="G38" s="52">
        <v>3</v>
      </c>
      <c r="H38" s="52">
        <v>0</v>
      </c>
      <c r="I38" s="52">
        <v>2</v>
      </c>
      <c r="J38" s="52">
        <v>3</v>
      </c>
      <c r="K38" s="52">
        <v>2</v>
      </c>
      <c r="L38" s="40">
        <f t="shared" si="14"/>
        <v>10</v>
      </c>
      <c r="M38" s="141">
        <f t="shared" si="15"/>
        <v>2</v>
      </c>
      <c r="N38" s="40">
        <f t="shared" si="16"/>
        <v>3</v>
      </c>
      <c r="O38" s="141">
        <f t="shared" si="17"/>
        <v>1.0954451150103321</v>
      </c>
      <c r="P38" s="141">
        <f>(U38-M38)</f>
        <v>-2</v>
      </c>
      <c r="Q38" s="52">
        <v>1</v>
      </c>
      <c r="R38" s="52">
        <v>3</v>
      </c>
      <c r="S38" s="52">
        <v>3</v>
      </c>
      <c r="T38" s="52">
        <v>1</v>
      </c>
      <c r="U38" s="54">
        <v>0</v>
      </c>
      <c r="V38" s="40">
        <f>SUM(Q38:U38)</f>
        <v>8</v>
      </c>
      <c r="W38" s="141">
        <f>AVERAGE(Q38:U38)</f>
        <v>1.6</v>
      </c>
      <c r="X38" s="40">
        <f>MAX(Q38:U38)-MIN(Q38:U38)</f>
        <v>3</v>
      </c>
      <c r="Y38" s="141">
        <f>_xlfn.STDEV.P(Q38:U38)</f>
        <v>1.2</v>
      </c>
      <c r="Z38" s="141">
        <f t="shared" si="18"/>
        <v>-1.6</v>
      </c>
      <c r="AA38" s="42">
        <f t="shared" si="19"/>
        <v>18</v>
      </c>
      <c r="AB38" s="144">
        <f t="shared" si="20"/>
        <v>1.8</v>
      </c>
      <c r="AC38" s="42">
        <f t="shared" si="21"/>
        <v>3</v>
      </c>
      <c r="AD38" s="144">
        <f t="shared" si="22"/>
        <v>1.1661903789690602</v>
      </c>
      <c r="AE38" s="144">
        <f t="shared" si="23"/>
        <v>-1.8</v>
      </c>
    </row>
    <row r="39" spans="2:31" ht="12.75" thickBot="1" x14ac:dyDescent="0.3">
      <c r="B39" s="58" t="s">
        <v>28</v>
      </c>
      <c r="C39" s="43" t="s">
        <v>307</v>
      </c>
      <c r="D39" s="247">
        <f>(D38/D48)</f>
        <v>9.2592592592592587E-3</v>
      </c>
      <c r="E39" s="247">
        <f t="shared" ref="E39:K39" si="40">(E38/E48)</f>
        <v>9.2592592592592587E-3</v>
      </c>
      <c r="F39" s="247">
        <f t="shared" si="40"/>
        <v>1.8518518518518517E-2</v>
      </c>
      <c r="G39" s="138">
        <f t="shared" si="40"/>
        <v>2.7522935779816515E-2</v>
      </c>
      <c r="H39" s="138">
        <f t="shared" si="40"/>
        <v>0</v>
      </c>
      <c r="I39" s="138">
        <f t="shared" si="40"/>
        <v>1.8181818181818181E-2</v>
      </c>
      <c r="J39" s="138">
        <f t="shared" si="40"/>
        <v>2.7272727272727271E-2</v>
      </c>
      <c r="K39" s="138">
        <f t="shared" si="40"/>
        <v>1.8181818181818181E-2</v>
      </c>
      <c r="L39" s="139">
        <f t="shared" ref="L39" si="41">(L38/L48)</f>
        <v>1.8214936247723135E-2</v>
      </c>
      <c r="M39" s="214"/>
      <c r="N39" s="214"/>
      <c r="O39" s="214"/>
      <c r="P39" s="214"/>
      <c r="Q39" s="138">
        <f t="shared" ref="Q39:T39" si="42">(Q38/Q48)</f>
        <v>9.0090090090090089E-3</v>
      </c>
      <c r="R39" s="138">
        <f t="shared" si="42"/>
        <v>2.6548672566371681E-2</v>
      </c>
      <c r="S39" s="138">
        <f t="shared" si="42"/>
        <v>2.6548672566371681E-2</v>
      </c>
      <c r="T39" s="138">
        <f t="shared" si="42"/>
        <v>8.8495575221238937E-3</v>
      </c>
      <c r="U39" s="136">
        <f t="shared" ref="U39:AA39" si="43">(U38/U48)</f>
        <v>0</v>
      </c>
      <c r="V39" s="139">
        <f t="shared" si="43"/>
        <v>1.4184397163120567E-2</v>
      </c>
      <c r="W39" s="214"/>
      <c r="X39" s="214"/>
      <c r="Y39" s="214"/>
      <c r="Z39" s="214"/>
      <c r="AA39" s="140">
        <f t="shared" si="43"/>
        <v>1.6172506738544475E-2</v>
      </c>
      <c r="AB39" s="153"/>
      <c r="AC39" s="153"/>
      <c r="AD39" s="153"/>
      <c r="AE39" s="168"/>
    </row>
    <row r="40" spans="2:31" x14ac:dyDescent="0.25">
      <c r="B40" s="59" t="s">
        <v>185</v>
      </c>
      <c r="C40" s="38" t="s">
        <v>307</v>
      </c>
      <c r="D40" s="38">
        <v>0</v>
      </c>
      <c r="E40" s="38">
        <v>0</v>
      </c>
      <c r="F40" s="38">
        <v>0</v>
      </c>
      <c r="G40" s="39">
        <v>0</v>
      </c>
      <c r="H40" s="39">
        <v>2</v>
      </c>
      <c r="I40" s="39">
        <v>0</v>
      </c>
      <c r="J40" s="39">
        <v>0</v>
      </c>
      <c r="K40" s="39">
        <v>0</v>
      </c>
      <c r="L40" s="40">
        <f t="shared" si="14"/>
        <v>2</v>
      </c>
      <c r="M40" s="141">
        <f t="shared" si="15"/>
        <v>0.4</v>
      </c>
      <c r="N40" s="40">
        <f t="shared" si="16"/>
        <v>2</v>
      </c>
      <c r="O40" s="141">
        <f t="shared" si="17"/>
        <v>0.8</v>
      </c>
      <c r="P40" s="141">
        <f>(U40-M40)</f>
        <v>-0.4</v>
      </c>
      <c r="Q40" s="39">
        <v>1</v>
      </c>
      <c r="R40" s="39">
        <v>0</v>
      </c>
      <c r="S40" s="39">
        <v>1</v>
      </c>
      <c r="T40" s="39">
        <v>1</v>
      </c>
      <c r="U40" s="41">
        <v>0</v>
      </c>
      <c r="V40" s="40">
        <f>SUM(Q40:U40)</f>
        <v>3</v>
      </c>
      <c r="W40" s="141">
        <f>AVERAGE(Q40:U40)</f>
        <v>0.6</v>
      </c>
      <c r="X40" s="40">
        <f>MAX(Q40:U40)-MIN(Q40:U40)</f>
        <v>1</v>
      </c>
      <c r="Y40" s="141">
        <f>_xlfn.STDEV.P(Q40:U40)</f>
        <v>0.4898979485566356</v>
      </c>
      <c r="Z40" s="141">
        <f t="shared" si="18"/>
        <v>-0.6</v>
      </c>
      <c r="AA40" s="42">
        <f t="shared" si="19"/>
        <v>5</v>
      </c>
      <c r="AB40" s="144">
        <f t="shared" si="20"/>
        <v>0.5</v>
      </c>
      <c r="AC40" s="42">
        <f t="shared" si="21"/>
        <v>2</v>
      </c>
      <c r="AD40" s="144">
        <f t="shared" si="22"/>
        <v>0.67082039324993692</v>
      </c>
      <c r="AE40" s="144">
        <f t="shared" si="23"/>
        <v>-0.5</v>
      </c>
    </row>
    <row r="41" spans="2:31" ht="12.75" thickBot="1" x14ac:dyDescent="0.3">
      <c r="B41" s="58" t="s">
        <v>28</v>
      </c>
      <c r="C41" s="43" t="s">
        <v>307</v>
      </c>
      <c r="D41" s="247">
        <f>(D40/D48)</f>
        <v>0</v>
      </c>
      <c r="E41" s="247">
        <f t="shared" ref="E41:K41" si="44">(E40/E48)</f>
        <v>0</v>
      </c>
      <c r="F41" s="247">
        <f t="shared" si="44"/>
        <v>0</v>
      </c>
      <c r="G41" s="138">
        <f t="shared" si="44"/>
        <v>0</v>
      </c>
      <c r="H41" s="138">
        <f t="shared" si="44"/>
        <v>1.8181818181818181E-2</v>
      </c>
      <c r="I41" s="138">
        <f t="shared" si="44"/>
        <v>0</v>
      </c>
      <c r="J41" s="138">
        <f t="shared" si="44"/>
        <v>0</v>
      </c>
      <c r="K41" s="138">
        <f t="shared" si="44"/>
        <v>0</v>
      </c>
      <c r="L41" s="139">
        <f t="shared" ref="L41" si="45">(L40/L48)</f>
        <v>3.6429872495446266E-3</v>
      </c>
      <c r="M41" s="214"/>
      <c r="N41" s="214"/>
      <c r="O41" s="214"/>
      <c r="P41" s="214"/>
      <c r="Q41" s="138">
        <f t="shared" ref="Q41:T41" si="46">(Q40/Q48)</f>
        <v>9.0090090090090089E-3</v>
      </c>
      <c r="R41" s="138">
        <f t="shared" si="46"/>
        <v>0</v>
      </c>
      <c r="S41" s="138">
        <f t="shared" si="46"/>
        <v>8.8495575221238937E-3</v>
      </c>
      <c r="T41" s="138">
        <f t="shared" si="46"/>
        <v>8.8495575221238937E-3</v>
      </c>
      <c r="U41" s="136">
        <f t="shared" ref="U41:AA41" si="47">(U40/U48)</f>
        <v>0</v>
      </c>
      <c r="V41" s="139">
        <f t="shared" si="47"/>
        <v>5.3191489361702126E-3</v>
      </c>
      <c r="W41" s="214"/>
      <c r="X41" s="214"/>
      <c r="Y41" s="214"/>
      <c r="Z41" s="214"/>
      <c r="AA41" s="140">
        <f t="shared" si="47"/>
        <v>4.4923629829290209E-3</v>
      </c>
      <c r="AB41" s="153"/>
      <c r="AC41" s="153"/>
      <c r="AD41" s="153"/>
      <c r="AE41" s="168"/>
    </row>
    <row r="42" spans="2:31" x14ac:dyDescent="0.25">
      <c r="B42" s="59" t="s">
        <v>186</v>
      </c>
      <c r="C42" s="38" t="s">
        <v>307</v>
      </c>
      <c r="D42" s="38">
        <v>0</v>
      </c>
      <c r="E42" s="38">
        <v>1</v>
      </c>
      <c r="F42" s="38">
        <v>0</v>
      </c>
      <c r="G42" s="39">
        <v>0</v>
      </c>
      <c r="H42" s="39">
        <v>1</v>
      </c>
      <c r="I42" s="39">
        <v>0</v>
      </c>
      <c r="J42" s="39">
        <v>1</v>
      </c>
      <c r="K42" s="39">
        <v>0</v>
      </c>
      <c r="L42" s="40">
        <f t="shared" si="14"/>
        <v>2</v>
      </c>
      <c r="M42" s="141">
        <f t="shared" si="15"/>
        <v>0.4</v>
      </c>
      <c r="N42" s="40">
        <f t="shared" si="16"/>
        <v>1</v>
      </c>
      <c r="O42" s="141">
        <f t="shared" si="17"/>
        <v>0.4898979485566356</v>
      </c>
      <c r="P42" s="141">
        <f>(U42-M42)</f>
        <v>0.6</v>
      </c>
      <c r="Q42" s="39">
        <v>0</v>
      </c>
      <c r="R42" s="39">
        <v>0</v>
      </c>
      <c r="S42" s="39">
        <v>0</v>
      </c>
      <c r="T42" s="39">
        <v>0</v>
      </c>
      <c r="U42" s="41">
        <v>1</v>
      </c>
      <c r="V42" s="40">
        <f>SUM(Q42:U42)</f>
        <v>1</v>
      </c>
      <c r="W42" s="141">
        <f>AVERAGE(Q42:U42)</f>
        <v>0.2</v>
      </c>
      <c r="X42" s="40">
        <f>MAX(Q42:U42)-MIN(Q42:U42)</f>
        <v>1</v>
      </c>
      <c r="Y42" s="141">
        <f>_xlfn.STDEV.P(Q42:U42)</f>
        <v>0.4</v>
      </c>
      <c r="Z42" s="141">
        <f t="shared" si="18"/>
        <v>0.8</v>
      </c>
      <c r="AA42" s="42">
        <f t="shared" si="19"/>
        <v>3</v>
      </c>
      <c r="AB42" s="144">
        <f t="shared" si="20"/>
        <v>0.3</v>
      </c>
      <c r="AC42" s="42">
        <f t="shared" si="21"/>
        <v>1</v>
      </c>
      <c r="AD42" s="144">
        <f t="shared" si="22"/>
        <v>0.45825756949558399</v>
      </c>
      <c r="AE42" s="144">
        <f t="shared" si="23"/>
        <v>0.7</v>
      </c>
    </row>
    <row r="43" spans="2:31" ht="12.75" thickBot="1" x14ac:dyDescent="0.3">
      <c r="B43" s="58" t="s">
        <v>28</v>
      </c>
      <c r="C43" s="43" t="s">
        <v>307</v>
      </c>
      <c r="D43" s="247">
        <f>(D42/D48)</f>
        <v>0</v>
      </c>
      <c r="E43" s="247">
        <f t="shared" ref="E43:K43" si="48">(E42/E48)</f>
        <v>9.2592592592592587E-3</v>
      </c>
      <c r="F43" s="247">
        <f t="shared" si="48"/>
        <v>0</v>
      </c>
      <c r="G43" s="138">
        <f t="shared" si="48"/>
        <v>0</v>
      </c>
      <c r="H43" s="138">
        <f t="shared" si="48"/>
        <v>9.0909090909090905E-3</v>
      </c>
      <c r="I43" s="138">
        <f t="shared" si="48"/>
        <v>0</v>
      </c>
      <c r="J43" s="138">
        <f t="shared" si="48"/>
        <v>9.0909090909090905E-3</v>
      </c>
      <c r="K43" s="138">
        <f t="shared" si="48"/>
        <v>0</v>
      </c>
      <c r="L43" s="139">
        <f t="shared" ref="L43" si="49">(L42/L48)</f>
        <v>3.6429872495446266E-3</v>
      </c>
      <c r="M43" s="214"/>
      <c r="N43" s="214"/>
      <c r="O43" s="214"/>
      <c r="P43" s="214"/>
      <c r="Q43" s="138">
        <f t="shared" ref="Q43:T43" si="50">(Q42/Q48)</f>
        <v>0</v>
      </c>
      <c r="R43" s="138">
        <f t="shared" si="50"/>
        <v>0</v>
      </c>
      <c r="S43" s="138">
        <f t="shared" si="50"/>
        <v>0</v>
      </c>
      <c r="T43" s="138">
        <f t="shared" si="50"/>
        <v>0</v>
      </c>
      <c r="U43" s="136">
        <f t="shared" ref="U43:AA43" si="51">(U42/U48)</f>
        <v>8.771929824561403E-3</v>
      </c>
      <c r="V43" s="139">
        <f t="shared" si="51"/>
        <v>1.7730496453900709E-3</v>
      </c>
      <c r="W43" s="214"/>
      <c r="X43" s="214"/>
      <c r="Y43" s="214"/>
      <c r="Z43" s="214"/>
      <c r="AA43" s="140">
        <f t="shared" si="51"/>
        <v>2.6954177897574125E-3</v>
      </c>
      <c r="AB43" s="153"/>
      <c r="AC43" s="153"/>
      <c r="AD43" s="153"/>
      <c r="AE43" s="168"/>
    </row>
    <row r="44" spans="2:31" x14ac:dyDescent="0.25">
      <c r="B44" s="59" t="s">
        <v>187</v>
      </c>
      <c r="C44" s="38" t="s">
        <v>307</v>
      </c>
      <c r="D44" s="38">
        <v>0</v>
      </c>
      <c r="E44" s="38">
        <v>0</v>
      </c>
      <c r="F44" s="38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40">
        <f t="shared" si="14"/>
        <v>0</v>
      </c>
      <c r="M44" s="141">
        <f t="shared" si="15"/>
        <v>0</v>
      </c>
      <c r="N44" s="40">
        <f t="shared" si="16"/>
        <v>0</v>
      </c>
      <c r="O44" s="141">
        <f t="shared" si="17"/>
        <v>0</v>
      </c>
      <c r="P44" s="141">
        <f>(U44-M44)</f>
        <v>0</v>
      </c>
      <c r="Q44" s="39">
        <v>0</v>
      </c>
      <c r="R44" s="39">
        <v>0</v>
      </c>
      <c r="S44" s="39">
        <v>0</v>
      </c>
      <c r="T44" s="39">
        <v>0</v>
      </c>
      <c r="U44" s="41">
        <v>0</v>
      </c>
      <c r="V44" s="40">
        <f>SUM(Q44:U44)</f>
        <v>0</v>
      </c>
      <c r="W44" s="141">
        <f>AVERAGE(Q44:U44)</f>
        <v>0</v>
      </c>
      <c r="X44" s="40">
        <f>MAX(Q44:U44)-MIN(Q44:U44)</f>
        <v>0</v>
      </c>
      <c r="Y44" s="141">
        <f>_xlfn.STDEV.P(Q44:U44)</f>
        <v>0</v>
      </c>
      <c r="Z44" s="141">
        <f t="shared" si="18"/>
        <v>0</v>
      </c>
      <c r="AA44" s="42">
        <f t="shared" si="19"/>
        <v>0</v>
      </c>
      <c r="AB44" s="144">
        <f t="shared" si="20"/>
        <v>0</v>
      </c>
      <c r="AC44" s="42">
        <f t="shared" si="21"/>
        <v>0</v>
      </c>
      <c r="AD44" s="144">
        <f t="shared" si="22"/>
        <v>0</v>
      </c>
      <c r="AE44" s="144">
        <f t="shared" si="23"/>
        <v>0</v>
      </c>
    </row>
    <row r="45" spans="2:31" ht="12.75" thickBot="1" x14ac:dyDescent="0.3">
      <c r="B45" s="58" t="s">
        <v>28</v>
      </c>
      <c r="C45" s="43" t="s">
        <v>307</v>
      </c>
      <c r="D45" s="247">
        <f>(D44/D48)</f>
        <v>0</v>
      </c>
      <c r="E45" s="247">
        <f t="shared" ref="E45:K45" si="52">(E44/E48)</f>
        <v>0</v>
      </c>
      <c r="F45" s="247">
        <f t="shared" si="52"/>
        <v>0</v>
      </c>
      <c r="G45" s="138">
        <f t="shared" si="52"/>
        <v>0</v>
      </c>
      <c r="H45" s="138">
        <f t="shared" si="52"/>
        <v>0</v>
      </c>
      <c r="I45" s="138">
        <f t="shared" si="52"/>
        <v>0</v>
      </c>
      <c r="J45" s="138">
        <f t="shared" si="52"/>
        <v>0</v>
      </c>
      <c r="K45" s="138">
        <f t="shared" si="52"/>
        <v>0</v>
      </c>
      <c r="L45" s="139">
        <f t="shared" ref="L45" si="53">(L44/L48)</f>
        <v>0</v>
      </c>
      <c r="M45" s="214"/>
      <c r="N45" s="214"/>
      <c r="O45" s="214"/>
      <c r="P45" s="214"/>
      <c r="Q45" s="138">
        <f t="shared" ref="Q45:T45" si="54">(Q44/Q48)</f>
        <v>0</v>
      </c>
      <c r="R45" s="138">
        <f t="shared" si="54"/>
        <v>0</v>
      </c>
      <c r="S45" s="138">
        <f t="shared" si="54"/>
        <v>0</v>
      </c>
      <c r="T45" s="138">
        <f t="shared" si="54"/>
        <v>0</v>
      </c>
      <c r="U45" s="136">
        <f t="shared" ref="U45:AA45" si="55">(U44/U48)</f>
        <v>0</v>
      </c>
      <c r="V45" s="139">
        <f t="shared" si="55"/>
        <v>0</v>
      </c>
      <c r="W45" s="214"/>
      <c r="X45" s="214"/>
      <c r="Y45" s="214"/>
      <c r="Z45" s="214"/>
      <c r="AA45" s="140">
        <f t="shared" si="55"/>
        <v>0</v>
      </c>
      <c r="AB45" s="153"/>
      <c r="AC45" s="153"/>
      <c r="AD45" s="153"/>
      <c r="AE45" s="168"/>
    </row>
    <row r="46" spans="2:31" x14ac:dyDescent="0.25">
      <c r="B46" s="59" t="s">
        <v>188</v>
      </c>
      <c r="C46" s="38" t="s">
        <v>307</v>
      </c>
      <c r="D46" s="38">
        <v>0</v>
      </c>
      <c r="E46" s="38">
        <v>0</v>
      </c>
      <c r="F46" s="38">
        <v>0</v>
      </c>
      <c r="G46" s="39">
        <v>0</v>
      </c>
      <c r="H46" s="39">
        <v>1</v>
      </c>
      <c r="I46" s="39">
        <v>0</v>
      </c>
      <c r="J46" s="39">
        <v>0</v>
      </c>
      <c r="K46" s="39">
        <v>0</v>
      </c>
      <c r="L46" s="40">
        <f t="shared" si="14"/>
        <v>1</v>
      </c>
      <c r="M46" s="141">
        <f t="shared" si="15"/>
        <v>0.2</v>
      </c>
      <c r="N46" s="40">
        <f t="shared" si="16"/>
        <v>1</v>
      </c>
      <c r="O46" s="141">
        <f t="shared" si="17"/>
        <v>0.4</v>
      </c>
      <c r="P46" s="141">
        <f>(U46-M46)</f>
        <v>-0.2</v>
      </c>
      <c r="Q46" s="39">
        <v>0</v>
      </c>
      <c r="R46" s="39">
        <v>0</v>
      </c>
      <c r="S46" s="39">
        <v>0</v>
      </c>
      <c r="T46" s="39">
        <v>0</v>
      </c>
      <c r="U46" s="41">
        <v>0</v>
      </c>
      <c r="V46" s="40">
        <f>SUM(Q46:U46)</f>
        <v>0</v>
      </c>
      <c r="W46" s="141">
        <f>AVERAGE(Q46:U46)</f>
        <v>0</v>
      </c>
      <c r="X46" s="40">
        <f>MAX(Q46:U46)-MIN(Q46:U46)</f>
        <v>0</v>
      </c>
      <c r="Y46" s="141">
        <f>_xlfn.STDEV.P(Q46:U46)</f>
        <v>0</v>
      </c>
      <c r="Z46" s="141">
        <f t="shared" si="18"/>
        <v>0</v>
      </c>
      <c r="AA46" s="42">
        <f t="shared" si="19"/>
        <v>1</v>
      </c>
      <c r="AB46" s="144">
        <f t="shared" si="20"/>
        <v>0.1</v>
      </c>
      <c r="AC46" s="42">
        <f t="shared" si="21"/>
        <v>1</v>
      </c>
      <c r="AD46" s="144">
        <f t="shared" si="22"/>
        <v>0.3</v>
      </c>
      <c r="AE46" s="144">
        <f t="shared" si="23"/>
        <v>-0.1</v>
      </c>
    </row>
    <row r="47" spans="2:31" ht="12.75" thickBot="1" x14ac:dyDescent="0.3">
      <c r="B47" s="58" t="s">
        <v>28</v>
      </c>
      <c r="C47" s="43" t="s">
        <v>307</v>
      </c>
      <c r="D47" s="247">
        <f>(D46/D48)</f>
        <v>0</v>
      </c>
      <c r="E47" s="247">
        <f t="shared" ref="E47:K47" si="56">(E46/E48)</f>
        <v>0</v>
      </c>
      <c r="F47" s="247">
        <f t="shared" si="56"/>
        <v>0</v>
      </c>
      <c r="G47" s="138">
        <f t="shared" si="56"/>
        <v>0</v>
      </c>
      <c r="H47" s="138">
        <f t="shared" si="56"/>
        <v>9.0909090909090905E-3</v>
      </c>
      <c r="I47" s="138">
        <f t="shared" si="56"/>
        <v>0</v>
      </c>
      <c r="J47" s="138">
        <f t="shared" si="56"/>
        <v>0</v>
      </c>
      <c r="K47" s="138">
        <f t="shared" si="56"/>
        <v>0</v>
      </c>
      <c r="L47" s="139">
        <f t="shared" ref="L47:AA47" si="57">(L46/L48)</f>
        <v>1.8214936247723133E-3</v>
      </c>
      <c r="M47" s="214"/>
      <c r="N47" s="214"/>
      <c r="O47" s="214"/>
      <c r="P47" s="214"/>
      <c r="Q47" s="138">
        <f t="shared" ref="Q47:T47" si="58">(Q46/Q48)</f>
        <v>0</v>
      </c>
      <c r="R47" s="138">
        <f t="shared" si="58"/>
        <v>0</v>
      </c>
      <c r="S47" s="138">
        <f t="shared" si="58"/>
        <v>0</v>
      </c>
      <c r="T47" s="138">
        <f t="shared" si="58"/>
        <v>0</v>
      </c>
      <c r="U47" s="136">
        <f t="shared" si="57"/>
        <v>0</v>
      </c>
      <c r="V47" s="139">
        <f t="shared" si="57"/>
        <v>0</v>
      </c>
      <c r="W47" s="214"/>
      <c r="X47" s="214"/>
      <c r="Y47" s="214"/>
      <c r="Z47" s="214"/>
      <c r="AA47" s="140">
        <f t="shared" si="57"/>
        <v>8.9847259658580418E-4</v>
      </c>
      <c r="AB47" s="153"/>
      <c r="AC47" s="153"/>
      <c r="AD47" s="153"/>
      <c r="AE47" s="153"/>
    </row>
    <row r="48" spans="2:31" ht="24" x14ac:dyDescent="0.25">
      <c r="B48" s="36" t="s">
        <v>356</v>
      </c>
      <c r="C48" s="30" t="s">
        <v>307</v>
      </c>
      <c r="D48" s="30">
        <v>108</v>
      </c>
      <c r="E48" s="30">
        <v>108</v>
      </c>
      <c r="F48" s="30">
        <v>108</v>
      </c>
      <c r="G48" s="31">
        <v>109</v>
      </c>
      <c r="H48" s="31">
        <v>110</v>
      </c>
      <c r="I48" s="31">
        <v>110</v>
      </c>
      <c r="J48" s="31">
        <v>110</v>
      </c>
      <c r="K48" s="31">
        <v>110</v>
      </c>
      <c r="L48" s="32">
        <f>SUM(G48:K48)</f>
        <v>549</v>
      </c>
      <c r="M48" s="32">
        <f>AVERAGE(G48:K48)</f>
        <v>109.8</v>
      </c>
      <c r="N48" s="32">
        <f>MAX(G48:K48)-MIN(G48:K48)</f>
        <v>1</v>
      </c>
      <c r="O48" s="32">
        <f>_xlfn.STDEV.P(G48:K48)</f>
        <v>0.4</v>
      </c>
      <c r="P48" s="32">
        <f>(U48-M48)</f>
        <v>4.2000000000000028</v>
      </c>
      <c r="Q48" s="31">
        <v>111</v>
      </c>
      <c r="R48" s="31">
        <v>113</v>
      </c>
      <c r="S48" s="31">
        <v>113</v>
      </c>
      <c r="T48" s="31">
        <v>113</v>
      </c>
      <c r="U48" s="33">
        <v>114</v>
      </c>
      <c r="V48" s="32">
        <f>SUM(Q48:U48)</f>
        <v>564</v>
      </c>
      <c r="W48" s="32">
        <f>AVERAGE(Q48:U48)</f>
        <v>112.8</v>
      </c>
      <c r="X48" s="32">
        <f>MAX(Q48:U48)-MIN(Q48:U48)</f>
        <v>3</v>
      </c>
      <c r="Y48" s="132">
        <f>_xlfn.STDEV.P(Q48:U48)</f>
        <v>0.97979589711327109</v>
      </c>
      <c r="Z48" s="32">
        <f>(U48-W48)</f>
        <v>1.2000000000000028</v>
      </c>
      <c r="AA48" s="213">
        <f>SUM(Q48:U48,G48:K48)</f>
        <v>1113</v>
      </c>
      <c r="AB48" s="34">
        <f>AVERAGE(Q48:U48,G48:K48)</f>
        <v>111.3</v>
      </c>
      <c r="AC48" s="34">
        <f>MAX(Q48:U48,G48:K48)-MIN(Q48:U48,G48:K48)</f>
        <v>5</v>
      </c>
      <c r="AD48" s="131">
        <f>_xlfn.STDEV.P(Q48:U48,G48:K48)</f>
        <v>1.6763054614240209</v>
      </c>
      <c r="AE48" s="34">
        <f>(U48-AB48)</f>
        <v>2.7000000000000028</v>
      </c>
    </row>
    <row r="49" spans="2:31" x14ac:dyDescent="0.25">
      <c r="B49" s="291" t="s">
        <v>189</v>
      </c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</row>
    <row r="51" spans="2:31" x14ac:dyDescent="0.25">
      <c r="B51" s="274"/>
      <c r="C51" s="288" t="s">
        <v>417</v>
      </c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</row>
    <row r="52" spans="2:31" ht="24.75" thickBot="1" x14ac:dyDescent="0.3">
      <c r="B52" s="18"/>
      <c r="C52" s="19">
        <v>2009</v>
      </c>
      <c r="D52" s="19">
        <v>2010</v>
      </c>
      <c r="E52" s="19">
        <v>2011</v>
      </c>
      <c r="F52" s="19">
        <v>2012</v>
      </c>
      <c r="G52" s="20">
        <v>2013</v>
      </c>
      <c r="H52" s="20">
        <v>2014</v>
      </c>
      <c r="I52" s="20">
        <v>2015</v>
      </c>
      <c r="J52" s="20">
        <v>2016</v>
      </c>
      <c r="K52" s="20">
        <v>2017</v>
      </c>
      <c r="L52" s="21" t="s">
        <v>0</v>
      </c>
      <c r="M52" s="21" t="s">
        <v>1</v>
      </c>
      <c r="N52" s="21" t="s">
        <v>2</v>
      </c>
      <c r="O52" s="21" t="s">
        <v>3</v>
      </c>
      <c r="P52" s="21" t="s">
        <v>435</v>
      </c>
      <c r="Q52" s="20">
        <v>2018</v>
      </c>
      <c r="R52" s="20">
        <v>2019</v>
      </c>
      <c r="S52" s="20">
        <v>2020</v>
      </c>
      <c r="T52" s="20">
        <v>2021</v>
      </c>
      <c r="U52" s="22">
        <v>2022</v>
      </c>
      <c r="V52" s="21" t="s">
        <v>0</v>
      </c>
      <c r="W52" s="21" t="s">
        <v>1</v>
      </c>
      <c r="X52" s="21" t="s">
        <v>2</v>
      </c>
      <c r="Y52" s="21" t="s">
        <v>3</v>
      </c>
      <c r="Z52" s="21" t="s">
        <v>435</v>
      </c>
      <c r="AA52" s="23" t="s">
        <v>5</v>
      </c>
      <c r="AB52" s="23" t="s">
        <v>6</v>
      </c>
      <c r="AC52" s="23" t="s">
        <v>7</v>
      </c>
      <c r="AD52" s="23" t="s">
        <v>8</v>
      </c>
      <c r="AE52" s="23" t="s">
        <v>435</v>
      </c>
    </row>
    <row r="53" spans="2:31" x14ac:dyDescent="0.25">
      <c r="B53" s="59" t="s">
        <v>190</v>
      </c>
      <c r="C53" s="38" t="s">
        <v>307</v>
      </c>
      <c r="D53" s="38">
        <v>0</v>
      </c>
      <c r="E53" s="38">
        <v>2</v>
      </c>
      <c r="F53" s="38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f>SUM(G53:K53)</f>
        <v>0</v>
      </c>
      <c r="M53" s="40">
        <f>AVERAGE(G53:K53)</f>
        <v>0</v>
      </c>
      <c r="N53" s="40">
        <f>MAX(G53:K53)-MIN(G53:K53)</f>
        <v>0</v>
      </c>
      <c r="O53" s="141">
        <f>_xlfn.STDEV.P(G53:K53)</f>
        <v>0</v>
      </c>
      <c r="P53" s="141">
        <f>(U53-M53)</f>
        <v>0</v>
      </c>
      <c r="Q53" s="39">
        <v>2</v>
      </c>
      <c r="R53" s="39">
        <v>0</v>
      </c>
      <c r="S53" s="39">
        <v>2</v>
      </c>
      <c r="T53" s="39">
        <v>0</v>
      </c>
      <c r="U53" s="41">
        <v>0</v>
      </c>
      <c r="V53" s="40">
        <f>SUM(Q53:U53)</f>
        <v>4</v>
      </c>
      <c r="W53" s="40">
        <f>AVERAGE(Q53:U53)</f>
        <v>0.8</v>
      </c>
      <c r="X53" s="40">
        <f>MAX(Q53:U53)-MIN(Q53:U53)</f>
        <v>2</v>
      </c>
      <c r="Y53" s="141">
        <f>_xlfn.STDEV.P(Q53:U53)</f>
        <v>0.9797958971132712</v>
      </c>
      <c r="Z53" s="141">
        <f>(U53-W53)</f>
        <v>-0.8</v>
      </c>
      <c r="AA53" s="42">
        <f>SUM(Q53:U53,G53:K53)</f>
        <v>4</v>
      </c>
      <c r="AB53" s="42">
        <f>AVERAGE(Q53:U53,G53:K53)</f>
        <v>0.4</v>
      </c>
      <c r="AC53" s="42">
        <f>MAX(Q53:U53,G53:K53)-MIN(Q53:U53,G53:K53)</f>
        <v>2</v>
      </c>
      <c r="AD53" s="144">
        <f>_xlfn.STDEV.P(Q53:U53,G53:K53)</f>
        <v>0.8</v>
      </c>
      <c r="AE53" s="144">
        <f>(U53-AB53)</f>
        <v>-0.4</v>
      </c>
    </row>
    <row r="54" spans="2:31" ht="12.75" thickBot="1" x14ac:dyDescent="0.3">
      <c r="B54" s="58" t="s">
        <v>28</v>
      </c>
      <c r="C54" s="43" t="s">
        <v>307</v>
      </c>
      <c r="D54" s="247">
        <f>(D53/D57)</f>
        <v>0</v>
      </c>
      <c r="E54" s="247">
        <f t="shared" ref="E54:K54" si="59">(E53/E57)</f>
        <v>2.5974025974025976E-2</v>
      </c>
      <c r="F54" s="247">
        <f t="shared" si="59"/>
        <v>0</v>
      </c>
      <c r="G54" s="138">
        <f t="shared" si="59"/>
        <v>0</v>
      </c>
      <c r="H54" s="138">
        <f t="shared" si="59"/>
        <v>0</v>
      </c>
      <c r="I54" s="138">
        <f t="shared" si="59"/>
        <v>0</v>
      </c>
      <c r="J54" s="138">
        <f t="shared" si="59"/>
        <v>0</v>
      </c>
      <c r="K54" s="138">
        <f t="shared" si="59"/>
        <v>0</v>
      </c>
      <c r="L54" s="139">
        <f t="shared" ref="L54:AA54" si="60">(L53/L57)</f>
        <v>0</v>
      </c>
      <c r="M54" s="214"/>
      <c r="N54" s="214"/>
      <c r="O54" s="214"/>
      <c r="P54" s="214"/>
      <c r="Q54" s="138">
        <f t="shared" ref="Q54:T54" si="61">(Q53/Q57)</f>
        <v>2.197802197802198E-2</v>
      </c>
      <c r="R54" s="138">
        <f t="shared" si="61"/>
        <v>0</v>
      </c>
      <c r="S54" s="138">
        <f t="shared" si="61"/>
        <v>2.1505376344086023E-2</v>
      </c>
      <c r="T54" s="138">
        <f t="shared" si="61"/>
        <v>0</v>
      </c>
      <c r="U54" s="136">
        <f t="shared" si="60"/>
        <v>0</v>
      </c>
      <c r="V54" s="139">
        <f t="shared" si="60"/>
        <v>8.8495575221238937E-3</v>
      </c>
      <c r="W54" s="214"/>
      <c r="X54" s="214"/>
      <c r="Y54" s="214"/>
      <c r="Z54" s="214"/>
      <c r="AA54" s="140">
        <f t="shared" si="60"/>
        <v>4.8019207683073226E-3</v>
      </c>
      <c r="AB54" s="153"/>
      <c r="AC54" s="153"/>
      <c r="AD54" s="168"/>
      <c r="AE54" s="168"/>
    </row>
    <row r="55" spans="2:31" x14ac:dyDescent="0.25">
      <c r="B55" s="59" t="s">
        <v>191</v>
      </c>
      <c r="C55" s="38" t="s">
        <v>307</v>
      </c>
      <c r="D55" s="38">
        <v>1</v>
      </c>
      <c r="E55" s="38">
        <v>1</v>
      </c>
      <c r="F55" s="38">
        <v>2</v>
      </c>
      <c r="G55" s="39">
        <v>0</v>
      </c>
      <c r="H55" s="39">
        <v>0</v>
      </c>
      <c r="I55" s="39">
        <v>2</v>
      </c>
      <c r="J55" s="39">
        <v>0</v>
      </c>
      <c r="K55" s="39">
        <v>1</v>
      </c>
      <c r="L55" s="40">
        <f>SUM(G55:K55)</f>
        <v>3</v>
      </c>
      <c r="M55" s="40">
        <f>AVERAGE(G55:K55)</f>
        <v>0.6</v>
      </c>
      <c r="N55" s="40">
        <f>MAX(G55:K55)-MIN(G55:K55)</f>
        <v>2</v>
      </c>
      <c r="O55" s="141">
        <f>_xlfn.STDEV.P(G55:K55)</f>
        <v>0.8</v>
      </c>
      <c r="P55" s="141">
        <f>(U55-M55)</f>
        <v>1.4</v>
      </c>
      <c r="Q55" s="39">
        <v>0</v>
      </c>
      <c r="R55" s="39">
        <v>1</v>
      </c>
      <c r="S55" s="39">
        <v>1</v>
      </c>
      <c r="T55" s="39">
        <v>0</v>
      </c>
      <c r="U55" s="41">
        <v>2</v>
      </c>
      <c r="V55" s="40">
        <f>SUM(Q55:U55)</f>
        <v>4</v>
      </c>
      <c r="W55" s="40">
        <f>AVERAGE(Q55:U55)</f>
        <v>0.8</v>
      </c>
      <c r="X55" s="40">
        <f>MAX(Q55:U55)-MIN(Q55:U55)</f>
        <v>2</v>
      </c>
      <c r="Y55" s="141">
        <f>_xlfn.STDEV.P(Q55:U55)</f>
        <v>0.74833147735478833</v>
      </c>
      <c r="Z55" s="141">
        <f t="shared" ref="Z55" si="62">(U55-W55)</f>
        <v>1.2</v>
      </c>
      <c r="AA55" s="42">
        <f>SUM(Q55:U55,G55:K55)</f>
        <v>7</v>
      </c>
      <c r="AB55" s="42">
        <f>AVERAGE(Q55:U55,G55:K55)</f>
        <v>0.7</v>
      </c>
      <c r="AC55" s="42">
        <f>MAX(Q55:U55,G55:K55)-MIN(Q55:U55,G55:K55)</f>
        <v>2</v>
      </c>
      <c r="AD55" s="144">
        <f>_xlfn.STDEV.P(Q55:U55,G55:K55)</f>
        <v>0.78102496759066542</v>
      </c>
      <c r="AE55" s="144">
        <f t="shared" ref="AE55" si="63">(U55-AB55)</f>
        <v>1.3</v>
      </c>
    </row>
    <row r="56" spans="2:31" ht="12.75" thickBot="1" x14ac:dyDescent="0.3">
      <c r="B56" s="58" t="s">
        <v>28</v>
      </c>
      <c r="C56" s="43" t="s">
        <v>307</v>
      </c>
      <c r="D56" s="247">
        <f>(D55/D57)</f>
        <v>1.4492753623188406E-2</v>
      </c>
      <c r="E56" s="247">
        <f t="shared" ref="E56:K56" si="64">(E55/E57)</f>
        <v>1.2987012987012988E-2</v>
      </c>
      <c r="F56" s="247">
        <f t="shared" si="64"/>
        <v>2.247191011235955E-2</v>
      </c>
      <c r="G56" s="138">
        <f t="shared" si="64"/>
        <v>0</v>
      </c>
      <c r="H56" s="138">
        <f t="shared" si="64"/>
        <v>0</v>
      </c>
      <c r="I56" s="138">
        <f t="shared" si="64"/>
        <v>3.2786885245901641E-2</v>
      </c>
      <c r="J56" s="138">
        <f t="shared" si="64"/>
        <v>0</v>
      </c>
      <c r="K56" s="138">
        <f t="shared" si="64"/>
        <v>1.4285714285714285E-2</v>
      </c>
      <c r="L56" s="139">
        <f t="shared" ref="L56:AA56" si="65">(L55/L57)</f>
        <v>7.874015748031496E-3</v>
      </c>
      <c r="M56" s="214"/>
      <c r="N56" s="214"/>
      <c r="O56" s="214"/>
      <c r="P56" s="214"/>
      <c r="Q56" s="138">
        <f t="shared" ref="Q56:T56" si="66">(Q55/Q57)</f>
        <v>0</v>
      </c>
      <c r="R56" s="138">
        <f t="shared" si="66"/>
        <v>1.1235955056179775E-2</v>
      </c>
      <c r="S56" s="138">
        <f t="shared" si="66"/>
        <v>1.0752688172043012E-2</v>
      </c>
      <c r="T56" s="138">
        <f t="shared" si="66"/>
        <v>0</v>
      </c>
      <c r="U56" s="136">
        <f t="shared" si="65"/>
        <v>2.1739130434782608E-2</v>
      </c>
      <c r="V56" s="139">
        <f t="shared" si="65"/>
        <v>8.8495575221238937E-3</v>
      </c>
      <c r="W56" s="214"/>
      <c r="X56" s="214"/>
      <c r="Y56" s="214"/>
      <c r="Z56" s="214"/>
      <c r="AA56" s="140">
        <f t="shared" si="65"/>
        <v>8.4033613445378148E-3</v>
      </c>
      <c r="AB56" s="153"/>
      <c r="AC56" s="153"/>
      <c r="AD56" s="153"/>
      <c r="AE56" s="153"/>
    </row>
    <row r="57" spans="2:31" x14ac:dyDescent="0.25">
      <c r="B57" s="36" t="s">
        <v>178</v>
      </c>
      <c r="C57" s="116" t="s">
        <v>307</v>
      </c>
      <c r="D57" s="116">
        <v>69</v>
      </c>
      <c r="E57" s="116">
        <v>77</v>
      </c>
      <c r="F57" s="116">
        <v>89</v>
      </c>
      <c r="G57" s="117">
        <v>78</v>
      </c>
      <c r="H57" s="117">
        <v>105</v>
      </c>
      <c r="I57" s="117">
        <v>61</v>
      </c>
      <c r="J57" s="117">
        <v>67</v>
      </c>
      <c r="K57" s="117">
        <v>70</v>
      </c>
      <c r="L57" s="118">
        <f>SUM(G57:K57)</f>
        <v>381</v>
      </c>
      <c r="M57" s="119">
        <f>AVERAGE(G57:K57)</f>
        <v>76.2</v>
      </c>
      <c r="N57" s="118">
        <f>MAX(G57:K57)-MIN(G57:K57)</f>
        <v>44</v>
      </c>
      <c r="O57" s="119">
        <f>_xlfn.STDEV.P(G57:K57)</f>
        <v>15.406492138056606</v>
      </c>
      <c r="P57" s="119">
        <f>(U57-M57)</f>
        <v>15.799999999999997</v>
      </c>
      <c r="Q57" s="117">
        <v>91</v>
      </c>
      <c r="R57" s="117">
        <v>89</v>
      </c>
      <c r="S57" s="117">
        <v>93</v>
      </c>
      <c r="T57" s="117">
        <v>87</v>
      </c>
      <c r="U57" s="120">
        <v>92</v>
      </c>
      <c r="V57" s="118">
        <f>SUM(Q57:U57)</f>
        <v>452</v>
      </c>
      <c r="W57" s="118">
        <f>AVERAGE(Q57:U57)</f>
        <v>90.4</v>
      </c>
      <c r="X57" s="118">
        <f>MAX(Q57:U57)-MIN(Q57:U57)</f>
        <v>6</v>
      </c>
      <c r="Y57" s="119">
        <f>_xlfn.STDEV.P(Q57:U57)</f>
        <v>2.1540659228538015</v>
      </c>
      <c r="Z57" s="119">
        <f>(U57-W57)</f>
        <v>1.5999999999999943</v>
      </c>
      <c r="AA57" s="121">
        <f>SUM(Q57:U57,G57:K57)</f>
        <v>833</v>
      </c>
      <c r="AB57" s="121">
        <f>AVERAGE(Q57:U57,G57:K57)</f>
        <v>83.3</v>
      </c>
      <c r="AC57" s="121">
        <f>MAX(Q57:U57,G57:K57)-MIN(Q57:U57,G57:K57)</f>
        <v>44</v>
      </c>
      <c r="AD57" s="122">
        <f>_xlfn.STDEV.P(Q57:U57,G57:K57)</f>
        <v>13.092364186807515</v>
      </c>
      <c r="AE57" s="122">
        <f>(U57-AB57)</f>
        <v>8.7000000000000028</v>
      </c>
    </row>
    <row r="59" spans="2:31" x14ac:dyDescent="0.25">
      <c r="B59" s="274"/>
      <c r="C59" s="288" t="s">
        <v>418</v>
      </c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</row>
    <row r="60" spans="2:31" ht="24.75" thickBot="1" x14ac:dyDescent="0.3">
      <c r="B60" s="18"/>
      <c r="C60" s="19">
        <v>2009</v>
      </c>
      <c r="D60" s="19">
        <v>2010</v>
      </c>
      <c r="E60" s="19">
        <v>2011</v>
      </c>
      <c r="F60" s="19">
        <v>2012</v>
      </c>
      <c r="G60" s="20">
        <v>2013</v>
      </c>
      <c r="H60" s="20">
        <v>2014</v>
      </c>
      <c r="I60" s="20">
        <v>2015</v>
      </c>
      <c r="J60" s="20">
        <v>2016</v>
      </c>
      <c r="K60" s="20">
        <v>2017</v>
      </c>
      <c r="L60" s="21" t="s">
        <v>0</v>
      </c>
      <c r="M60" s="21" t="s">
        <v>1</v>
      </c>
      <c r="N60" s="21" t="s">
        <v>2</v>
      </c>
      <c r="O60" s="21" t="s">
        <v>3</v>
      </c>
      <c r="P60" s="21" t="s">
        <v>435</v>
      </c>
      <c r="Q60" s="20">
        <v>2018</v>
      </c>
      <c r="R60" s="20">
        <v>2019</v>
      </c>
      <c r="S60" s="20">
        <v>2020</v>
      </c>
      <c r="T60" s="20">
        <v>2021</v>
      </c>
      <c r="U60" s="22">
        <v>2022</v>
      </c>
      <c r="V60" s="21" t="s">
        <v>0</v>
      </c>
      <c r="W60" s="21" t="s">
        <v>1</v>
      </c>
      <c r="X60" s="21" t="s">
        <v>2</v>
      </c>
      <c r="Y60" s="21" t="s">
        <v>3</v>
      </c>
      <c r="Z60" s="21" t="s">
        <v>435</v>
      </c>
      <c r="AA60" s="23" t="s">
        <v>5</v>
      </c>
      <c r="AB60" s="23" t="s">
        <v>6</v>
      </c>
      <c r="AC60" s="23" t="s">
        <v>7</v>
      </c>
      <c r="AD60" s="23" t="s">
        <v>8</v>
      </c>
      <c r="AE60" s="23" t="s">
        <v>435</v>
      </c>
    </row>
    <row r="61" spans="2:31" x14ac:dyDescent="0.25">
      <c r="B61" s="59" t="s">
        <v>23</v>
      </c>
      <c r="C61" s="38" t="s">
        <v>307</v>
      </c>
      <c r="D61" s="38">
        <v>1</v>
      </c>
      <c r="E61" s="38">
        <v>0</v>
      </c>
      <c r="F61" s="38">
        <v>5</v>
      </c>
      <c r="G61" s="39">
        <v>2</v>
      </c>
      <c r="H61" s="39">
        <v>2</v>
      </c>
      <c r="I61" s="39">
        <v>1</v>
      </c>
      <c r="J61" s="39">
        <v>6</v>
      </c>
      <c r="K61" s="39">
        <v>4</v>
      </c>
      <c r="L61" s="40">
        <f>SUM(G61:K61)</f>
        <v>15</v>
      </c>
      <c r="M61" s="141">
        <f>AVERAGE(G61:K61)</f>
        <v>3</v>
      </c>
      <c r="N61" s="40">
        <f>MAX(G61:K61)-MIN(G61:K61)</f>
        <v>5</v>
      </c>
      <c r="O61" s="141">
        <f>_xlfn.STDEV.P(G61:K61)</f>
        <v>1.7888543819998317</v>
      </c>
      <c r="P61" s="141">
        <f>(U61-M61)</f>
        <v>1</v>
      </c>
      <c r="Q61" s="39">
        <v>11</v>
      </c>
      <c r="R61" s="39">
        <v>16</v>
      </c>
      <c r="S61" s="39">
        <v>9</v>
      </c>
      <c r="T61" s="39">
        <v>6</v>
      </c>
      <c r="U61" s="41">
        <v>4</v>
      </c>
      <c r="V61" s="40">
        <f>SUM(Q61:U61)</f>
        <v>46</v>
      </c>
      <c r="W61" s="40">
        <f>AVERAGE(Q61:U61)</f>
        <v>9.1999999999999993</v>
      </c>
      <c r="X61" s="40">
        <f>MAX(Q61:U61)-MIN(Q61:U61)</f>
        <v>12</v>
      </c>
      <c r="Y61" s="141">
        <f>_xlfn.STDEV.P(Q61:U61)</f>
        <v>4.1665333311999317</v>
      </c>
      <c r="Z61" s="141">
        <f>(U61-W61)</f>
        <v>-5.1999999999999993</v>
      </c>
      <c r="AA61" s="42">
        <f>SUM(Q61:U61,G61:K61)</f>
        <v>61</v>
      </c>
      <c r="AB61" s="42">
        <f>AVERAGE(Q61:U61,G61:K61)</f>
        <v>6.1</v>
      </c>
      <c r="AC61" s="42">
        <f>MAX(Q61:U61,G61:K61)-MIN(Q61:U61,G61:K61)</f>
        <v>15</v>
      </c>
      <c r="AD61" s="144">
        <f>_xlfn.STDEV.P(Q61:U61,G61:K61)</f>
        <v>4.4598206241955518</v>
      </c>
      <c r="AE61" s="144">
        <f>(U61-AB61)</f>
        <v>-2.0999999999999996</v>
      </c>
    </row>
    <row r="62" spans="2:31" ht="12.75" thickBot="1" x14ac:dyDescent="0.3">
      <c r="B62" s="58" t="s">
        <v>28</v>
      </c>
      <c r="C62" s="43" t="s">
        <v>307</v>
      </c>
      <c r="D62" s="247">
        <f>(D61/D63)</f>
        <v>1.4492753623188406E-2</v>
      </c>
      <c r="E62" s="247">
        <f t="shared" ref="E62:K62" si="67">(E61/E63)</f>
        <v>0</v>
      </c>
      <c r="F62" s="247">
        <f t="shared" si="67"/>
        <v>5.6179775280898875E-2</v>
      </c>
      <c r="G62" s="138">
        <f t="shared" si="67"/>
        <v>2.564102564102564E-2</v>
      </c>
      <c r="H62" s="138">
        <f t="shared" si="67"/>
        <v>1.9047619047619049E-2</v>
      </c>
      <c r="I62" s="138">
        <f t="shared" si="67"/>
        <v>1.6393442622950821E-2</v>
      </c>
      <c r="J62" s="138">
        <f t="shared" si="67"/>
        <v>8.9552238805970144E-2</v>
      </c>
      <c r="K62" s="138">
        <f t="shared" si="67"/>
        <v>5.7142857142857141E-2</v>
      </c>
      <c r="L62" s="139">
        <f t="shared" ref="L62:AA62" si="68">(L61/L63)</f>
        <v>3.937007874015748E-2</v>
      </c>
      <c r="M62" s="229"/>
      <c r="N62" s="214"/>
      <c r="O62" s="229"/>
      <c r="P62" s="229"/>
      <c r="Q62" s="138">
        <f t="shared" ref="Q62:T62" si="69">(Q61/Q63)</f>
        <v>0.12087912087912088</v>
      </c>
      <c r="R62" s="138">
        <f t="shared" si="69"/>
        <v>0.1797752808988764</v>
      </c>
      <c r="S62" s="138">
        <f t="shared" si="69"/>
        <v>9.6774193548387094E-2</v>
      </c>
      <c r="T62" s="138">
        <f t="shared" si="69"/>
        <v>6.8965517241379309E-2</v>
      </c>
      <c r="U62" s="136">
        <f t="shared" si="68"/>
        <v>4.3478260869565216E-2</v>
      </c>
      <c r="V62" s="139">
        <f t="shared" si="68"/>
        <v>0.10176991150442478</v>
      </c>
      <c r="W62" s="214"/>
      <c r="X62" s="214"/>
      <c r="Y62" s="229"/>
      <c r="Z62" s="229"/>
      <c r="AA62" s="140">
        <f t="shared" si="68"/>
        <v>7.322929171668667E-2</v>
      </c>
      <c r="AB62" s="153"/>
      <c r="AC62" s="153"/>
      <c r="AD62" s="168"/>
      <c r="AE62" s="168"/>
    </row>
    <row r="63" spans="2:31" x14ac:dyDescent="0.25">
      <c r="B63" s="36" t="s">
        <v>178</v>
      </c>
      <c r="C63" s="116" t="s">
        <v>307</v>
      </c>
      <c r="D63" s="116">
        <v>69</v>
      </c>
      <c r="E63" s="116">
        <v>77</v>
      </c>
      <c r="F63" s="116">
        <v>89</v>
      </c>
      <c r="G63" s="117">
        <v>78</v>
      </c>
      <c r="H63" s="117">
        <v>105</v>
      </c>
      <c r="I63" s="117">
        <v>61</v>
      </c>
      <c r="J63" s="117">
        <v>67</v>
      </c>
      <c r="K63" s="117">
        <v>70</v>
      </c>
      <c r="L63" s="118">
        <f>SUM(G63:K63)</f>
        <v>381</v>
      </c>
      <c r="M63" s="119">
        <f>AVERAGE(G63:K63)</f>
        <v>76.2</v>
      </c>
      <c r="N63" s="118">
        <f>MAX(G63:K63)-MIN(G63:K63)</f>
        <v>44</v>
      </c>
      <c r="O63" s="119">
        <f>_xlfn.STDEV.P(G63:K63)</f>
        <v>15.406492138056606</v>
      </c>
      <c r="P63" s="119">
        <f>(U63-M63)</f>
        <v>15.799999999999997</v>
      </c>
      <c r="Q63" s="117">
        <v>91</v>
      </c>
      <c r="R63" s="117">
        <v>89</v>
      </c>
      <c r="S63" s="117">
        <v>93</v>
      </c>
      <c r="T63" s="117">
        <v>87</v>
      </c>
      <c r="U63" s="120">
        <v>92</v>
      </c>
      <c r="V63" s="118">
        <f>SUM(Q63:U63)</f>
        <v>452</v>
      </c>
      <c r="W63" s="118">
        <f>AVERAGE(Q63:U63)</f>
        <v>90.4</v>
      </c>
      <c r="X63" s="118">
        <f>MAX(Q63:U63)-MIN(Q63:U63)</f>
        <v>6</v>
      </c>
      <c r="Y63" s="119">
        <f>_xlfn.STDEV.P(Q63:U63)</f>
        <v>2.1540659228538015</v>
      </c>
      <c r="Z63" s="119">
        <f>(U63-W63)</f>
        <v>1.5999999999999943</v>
      </c>
      <c r="AA63" s="121">
        <f>SUM(Q63:U63,G63:K63)</f>
        <v>833</v>
      </c>
      <c r="AB63" s="121">
        <f>AVERAGE(Q63:U63,G63:K63)</f>
        <v>83.3</v>
      </c>
      <c r="AC63" s="121">
        <f>MAX(Q63:U63,G63:K63)-MIN(Q63:U63,G63:K63)</f>
        <v>44</v>
      </c>
      <c r="AD63" s="122">
        <f>_xlfn.STDEV.P(Q63:U63,G63:K63)</f>
        <v>13.092364186807515</v>
      </c>
      <c r="AE63" s="122">
        <f>(U63-AB63)</f>
        <v>8.7000000000000028</v>
      </c>
    </row>
    <row r="65" spans="2:31" x14ac:dyDescent="0.25">
      <c r="B65" s="274"/>
      <c r="C65" s="288" t="s">
        <v>419</v>
      </c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</row>
    <row r="66" spans="2:31" ht="24.75" thickBot="1" x14ac:dyDescent="0.3">
      <c r="B66" s="18"/>
      <c r="C66" s="19">
        <v>2009</v>
      </c>
      <c r="D66" s="19">
        <v>2010</v>
      </c>
      <c r="E66" s="19">
        <v>2011</v>
      </c>
      <c r="F66" s="19">
        <v>2012</v>
      </c>
      <c r="G66" s="20">
        <v>2013</v>
      </c>
      <c r="H66" s="20">
        <v>2014</v>
      </c>
      <c r="I66" s="20">
        <v>2015</v>
      </c>
      <c r="J66" s="20">
        <v>2016</v>
      </c>
      <c r="K66" s="20">
        <v>2017</v>
      </c>
      <c r="L66" s="21" t="s">
        <v>0</v>
      </c>
      <c r="M66" s="21" t="s">
        <v>1</v>
      </c>
      <c r="N66" s="21" t="s">
        <v>2</v>
      </c>
      <c r="O66" s="21" t="s">
        <v>3</v>
      </c>
      <c r="P66" s="21" t="s">
        <v>435</v>
      </c>
      <c r="Q66" s="20">
        <v>2018</v>
      </c>
      <c r="R66" s="20">
        <v>2019</v>
      </c>
      <c r="S66" s="20">
        <v>2020</v>
      </c>
      <c r="T66" s="20">
        <v>2021</v>
      </c>
      <c r="U66" s="22">
        <v>2022</v>
      </c>
      <c r="V66" s="21" t="s">
        <v>0</v>
      </c>
      <c r="W66" s="21" t="s">
        <v>1</v>
      </c>
      <c r="X66" s="21" t="s">
        <v>2</v>
      </c>
      <c r="Y66" s="21" t="s">
        <v>3</v>
      </c>
      <c r="Z66" s="21" t="s">
        <v>435</v>
      </c>
      <c r="AA66" s="23" t="s">
        <v>5</v>
      </c>
      <c r="AB66" s="23" t="s">
        <v>6</v>
      </c>
      <c r="AC66" s="23" t="s">
        <v>7</v>
      </c>
      <c r="AD66" s="23" t="s">
        <v>8</v>
      </c>
      <c r="AE66" s="23" t="s">
        <v>435</v>
      </c>
    </row>
    <row r="67" spans="2:31" x14ac:dyDescent="0.25">
      <c r="B67" s="59" t="s">
        <v>23</v>
      </c>
      <c r="C67" s="38" t="s">
        <v>307</v>
      </c>
      <c r="D67" s="38">
        <v>52</v>
      </c>
      <c r="E67" s="38">
        <v>64</v>
      </c>
      <c r="F67" s="38">
        <v>60</v>
      </c>
      <c r="G67" s="39">
        <v>50</v>
      </c>
      <c r="H67" s="39">
        <v>67</v>
      </c>
      <c r="I67" s="39">
        <v>42</v>
      </c>
      <c r="J67" s="39">
        <v>42</v>
      </c>
      <c r="K67" s="39">
        <v>39</v>
      </c>
      <c r="L67" s="40">
        <f>SUM(G67:K67)</f>
        <v>240</v>
      </c>
      <c r="M67" s="40">
        <f>AVERAGE(G67:K67)</f>
        <v>48</v>
      </c>
      <c r="N67" s="40">
        <f>MAX(G67:K67)-MIN(G67:K67)</f>
        <v>28</v>
      </c>
      <c r="O67" s="141">
        <f>_xlfn.STDEV.P(G67:K67)</f>
        <v>10.178408519999577</v>
      </c>
      <c r="P67" s="141">
        <f>(U67-M67)</f>
        <v>18</v>
      </c>
      <c r="Q67" s="39">
        <v>57</v>
      </c>
      <c r="R67" s="39">
        <v>58</v>
      </c>
      <c r="S67" s="39">
        <v>73</v>
      </c>
      <c r="T67" s="39">
        <v>62</v>
      </c>
      <c r="U67" s="41">
        <v>66</v>
      </c>
      <c r="V67" s="40">
        <f>SUM(Q67:U67)</f>
        <v>316</v>
      </c>
      <c r="W67" s="40">
        <f>AVERAGE(Q67:U67)</f>
        <v>63.2</v>
      </c>
      <c r="X67" s="40">
        <f>MAX(Q67:U67)-MIN(Q67:U67)</f>
        <v>16</v>
      </c>
      <c r="Y67" s="141">
        <f>_xlfn.STDEV.P(Q67:U67)</f>
        <v>5.8446556784809829</v>
      </c>
      <c r="Z67" s="141">
        <f>(U67-W67)</f>
        <v>2.7999999999999972</v>
      </c>
      <c r="AA67" s="42">
        <f>SUM(Q67:U67,G67:K67)</f>
        <v>556</v>
      </c>
      <c r="AB67" s="42">
        <f>AVERAGE(Q67:U67,G67:K67)</f>
        <v>55.6</v>
      </c>
      <c r="AC67" s="42">
        <f>MAX(Q67:U67,G67:K67)-MIN(Q67:U67,G67:K67)</f>
        <v>34</v>
      </c>
      <c r="AD67" s="144">
        <f>_xlfn.STDEV.P(Q67:U67,G67:K67)</f>
        <v>11.253443917308159</v>
      </c>
      <c r="AE67" s="144">
        <f>(U67-AB67)</f>
        <v>10.399999999999999</v>
      </c>
    </row>
    <row r="68" spans="2:31" ht="12.75" thickBot="1" x14ac:dyDescent="0.3">
      <c r="B68" s="58" t="s">
        <v>28</v>
      </c>
      <c r="C68" s="43" t="s">
        <v>307</v>
      </c>
      <c r="D68" s="247">
        <f>(D67/D69)</f>
        <v>0.75362318840579712</v>
      </c>
      <c r="E68" s="247">
        <f t="shared" ref="E68:K68" si="70">(E67/E69)</f>
        <v>0.83116883116883122</v>
      </c>
      <c r="F68" s="247">
        <f t="shared" si="70"/>
        <v>0.6741573033707865</v>
      </c>
      <c r="G68" s="138">
        <f t="shared" si="70"/>
        <v>0.64102564102564108</v>
      </c>
      <c r="H68" s="138">
        <f t="shared" si="70"/>
        <v>0.63809523809523805</v>
      </c>
      <c r="I68" s="138">
        <f t="shared" si="70"/>
        <v>0.68852459016393441</v>
      </c>
      <c r="J68" s="138">
        <f t="shared" si="70"/>
        <v>0.62686567164179108</v>
      </c>
      <c r="K68" s="138">
        <f t="shared" si="70"/>
        <v>0.55714285714285716</v>
      </c>
      <c r="L68" s="139">
        <f t="shared" ref="L68:AA68" si="71">(L67/L69)</f>
        <v>0.62992125984251968</v>
      </c>
      <c r="M68" s="225"/>
      <c r="N68" s="225"/>
      <c r="O68" s="228"/>
      <c r="P68" s="228"/>
      <c r="Q68" s="138">
        <f t="shared" ref="Q68:T68" si="72">(Q67/Q69)</f>
        <v>0.62637362637362637</v>
      </c>
      <c r="R68" s="138">
        <f t="shared" si="72"/>
        <v>0.651685393258427</v>
      </c>
      <c r="S68" s="138">
        <f t="shared" si="72"/>
        <v>0.78494623655913975</v>
      </c>
      <c r="T68" s="138">
        <f t="shared" si="72"/>
        <v>0.71264367816091956</v>
      </c>
      <c r="U68" s="136">
        <f t="shared" si="71"/>
        <v>0.71739130434782605</v>
      </c>
      <c r="V68" s="139">
        <f t="shared" si="71"/>
        <v>0.69911504424778759</v>
      </c>
      <c r="W68" s="225"/>
      <c r="X68" s="225"/>
      <c r="Y68" s="228"/>
      <c r="Z68" s="228"/>
      <c r="AA68" s="140">
        <f t="shared" si="71"/>
        <v>0.66746698679471794</v>
      </c>
      <c r="AB68" s="153"/>
      <c r="AC68" s="153"/>
      <c r="AD68" s="168"/>
      <c r="AE68" s="168"/>
    </row>
    <row r="69" spans="2:31" x14ac:dyDescent="0.25">
      <c r="B69" s="36" t="s">
        <v>178</v>
      </c>
      <c r="C69" s="116" t="s">
        <v>307</v>
      </c>
      <c r="D69" s="116">
        <v>69</v>
      </c>
      <c r="E69" s="116">
        <v>77</v>
      </c>
      <c r="F69" s="116">
        <v>89</v>
      </c>
      <c r="G69" s="117">
        <v>78</v>
      </c>
      <c r="H69" s="117">
        <v>105</v>
      </c>
      <c r="I69" s="117">
        <v>61</v>
      </c>
      <c r="J69" s="117">
        <v>67</v>
      </c>
      <c r="K69" s="117">
        <v>70</v>
      </c>
      <c r="L69" s="118">
        <f>SUM(G69:K69)</f>
        <v>381</v>
      </c>
      <c r="M69" s="119">
        <f>AVERAGE(G69:K69)</f>
        <v>76.2</v>
      </c>
      <c r="N69" s="118">
        <f>MAX(G69:K69)-MIN(G69:K69)</f>
        <v>44</v>
      </c>
      <c r="O69" s="119">
        <f>_xlfn.STDEV.P(G69:K69)</f>
        <v>15.406492138056606</v>
      </c>
      <c r="P69" s="119">
        <f>(U69-M69)</f>
        <v>15.799999999999997</v>
      </c>
      <c r="Q69" s="117">
        <v>91</v>
      </c>
      <c r="R69" s="117">
        <v>89</v>
      </c>
      <c r="S69" s="117">
        <v>93</v>
      </c>
      <c r="T69" s="117">
        <v>87</v>
      </c>
      <c r="U69" s="120">
        <v>92</v>
      </c>
      <c r="V69" s="118">
        <f>SUM(Q69:U69)</f>
        <v>452</v>
      </c>
      <c r="W69" s="118">
        <f>AVERAGE(Q69:U69)</f>
        <v>90.4</v>
      </c>
      <c r="X69" s="118">
        <f>MAX(Q69:U69)-MIN(Q69:U69)</f>
        <v>6</v>
      </c>
      <c r="Y69" s="119">
        <f>_xlfn.STDEV.P(Q69:U69)</f>
        <v>2.1540659228538015</v>
      </c>
      <c r="Z69" s="119">
        <f>(U69-W69)</f>
        <v>1.5999999999999943</v>
      </c>
      <c r="AA69" s="121">
        <f>SUM(Q69:U69,G69:K69)</f>
        <v>833</v>
      </c>
      <c r="AB69" s="121">
        <f>AVERAGE(Q69:U69,G69:K69)</f>
        <v>83.3</v>
      </c>
      <c r="AC69" s="121">
        <f>MAX(Q69:U69,G69:K69)-MIN(Q69:U69,G69:K69)</f>
        <v>44</v>
      </c>
      <c r="AD69" s="122">
        <f>_xlfn.STDEV.P(Q69:U69,G69:K69)</f>
        <v>13.092364186807515</v>
      </c>
      <c r="AE69" s="122">
        <f>(U69-AB69)</f>
        <v>8.7000000000000028</v>
      </c>
    </row>
    <row r="71" spans="2:31" x14ac:dyDescent="0.25">
      <c r="B71" s="274"/>
      <c r="C71" s="288" t="s">
        <v>192</v>
      </c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</row>
    <row r="72" spans="2:31" ht="24.75" thickBot="1" x14ac:dyDescent="0.3">
      <c r="B72" s="18"/>
      <c r="C72" s="19">
        <v>2009</v>
      </c>
      <c r="D72" s="19">
        <v>2010</v>
      </c>
      <c r="E72" s="19">
        <v>2011</v>
      </c>
      <c r="F72" s="19">
        <v>2012</v>
      </c>
      <c r="G72" s="20">
        <v>2013</v>
      </c>
      <c r="H72" s="20">
        <v>2014</v>
      </c>
      <c r="I72" s="20">
        <v>2015</v>
      </c>
      <c r="J72" s="20">
        <v>2016</v>
      </c>
      <c r="K72" s="20">
        <v>2017</v>
      </c>
      <c r="L72" s="21" t="s">
        <v>0</v>
      </c>
      <c r="M72" s="21" t="s">
        <v>1</v>
      </c>
      <c r="N72" s="21" t="s">
        <v>2</v>
      </c>
      <c r="O72" s="21" t="s">
        <v>3</v>
      </c>
      <c r="P72" s="21" t="s">
        <v>435</v>
      </c>
      <c r="Q72" s="20">
        <v>2018</v>
      </c>
      <c r="R72" s="20">
        <v>2019</v>
      </c>
      <c r="S72" s="20">
        <v>2020</v>
      </c>
      <c r="T72" s="20">
        <v>2021</v>
      </c>
      <c r="U72" s="22">
        <v>2022</v>
      </c>
      <c r="V72" s="21" t="s">
        <v>0</v>
      </c>
      <c r="W72" s="21" t="s">
        <v>1</v>
      </c>
      <c r="X72" s="21" t="s">
        <v>2</v>
      </c>
      <c r="Y72" s="21" t="s">
        <v>3</v>
      </c>
      <c r="Z72" s="21" t="s">
        <v>435</v>
      </c>
      <c r="AA72" s="23" t="s">
        <v>5</v>
      </c>
      <c r="AB72" s="23" t="s">
        <v>6</v>
      </c>
      <c r="AC72" s="23" t="s">
        <v>7</v>
      </c>
      <c r="AD72" s="23" t="s">
        <v>8</v>
      </c>
      <c r="AE72" s="23" t="s">
        <v>435</v>
      </c>
    </row>
    <row r="73" spans="2:31" x14ac:dyDescent="0.25">
      <c r="B73" s="59" t="s">
        <v>193</v>
      </c>
      <c r="C73" s="38" t="s">
        <v>307</v>
      </c>
      <c r="D73" s="38" t="s">
        <v>307</v>
      </c>
      <c r="E73" s="38" t="s">
        <v>307</v>
      </c>
      <c r="F73" s="38" t="s">
        <v>307</v>
      </c>
      <c r="G73" s="39" t="s">
        <v>307</v>
      </c>
      <c r="H73" s="39" t="s">
        <v>307</v>
      </c>
      <c r="I73" s="39" t="s">
        <v>307</v>
      </c>
      <c r="J73" s="39" t="s">
        <v>307</v>
      </c>
      <c r="K73" s="39" t="s">
        <v>307</v>
      </c>
      <c r="L73" s="40" t="s">
        <v>307</v>
      </c>
      <c r="M73" s="40" t="s">
        <v>307</v>
      </c>
      <c r="N73" s="40" t="s">
        <v>307</v>
      </c>
      <c r="O73" s="40" t="s">
        <v>307</v>
      </c>
      <c r="P73" s="40" t="s">
        <v>307</v>
      </c>
      <c r="Q73" s="39" t="s">
        <v>307</v>
      </c>
      <c r="R73" s="39">
        <v>5</v>
      </c>
      <c r="S73" s="39">
        <v>5</v>
      </c>
      <c r="T73" s="39">
        <v>2</v>
      </c>
      <c r="U73" s="41">
        <v>3</v>
      </c>
      <c r="V73" s="40" t="s">
        <v>307</v>
      </c>
      <c r="W73" s="40" t="s">
        <v>307</v>
      </c>
      <c r="X73" s="40" t="s">
        <v>307</v>
      </c>
      <c r="Y73" s="40" t="s">
        <v>307</v>
      </c>
      <c r="Z73" s="40" t="s">
        <v>307</v>
      </c>
      <c r="AA73" s="42" t="s">
        <v>307</v>
      </c>
      <c r="AB73" s="42" t="s">
        <v>307</v>
      </c>
      <c r="AC73" s="42" t="s">
        <v>307</v>
      </c>
      <c r="AD73" s="42" t="s">
        <v>307</v>
      </c>
      <c r="AE73" s="42" t="s">
        <v>307</v>
      </c>
    </row>
    <row r="74" spans="2:31" ht="12.75" thickBot="1" x14ac:dyDescent="0.3">
      <c r="B74" s="58" t="s">
        <v>28</v>
      </c>
      <c r="C74" s="43" t="s">
        <v>307</v>
      </c>
      <c r="D74" s="255" t="s">
        <v>307</v>
      </c>
      <c r="E74" s="255" t="s">
        <v>307</v>
      </c>
      <c r="F74" s="255" t="s">
        <v>307</v>
      </c>
      <c r="G74" s="47" t="s">
        <v>307</v>
      </c>
      <c r="H74" s="47" t="s">
        <v>307</v>
      </c>
      <c r="I74" s="47" t="s">
        <v>307</v>
      </c>
      <c r="J74" s="47" t="s">
        <v>307</v>
      </c>
      <c r="K74" s="47" t="s">
        <v>307</v>
      </c>
      <c r="L74" s="45" t="s">
        <v>307</v>
      </c>
      <c r="M74" s="124"/>
      <c r="N74" s="124"/>
      <c r="O74" s="124"/>
      <c r="P74" s="124"/>
      <c r="Q74" s="47" t="s">
        <v>307</v>
      </c>
      <c r="R74" s="138">
        <f>(R73/R89)</f>
        <v>8.6206896551724144E-2</v>
      </c>
      <c r="S74" s="138">
        <f>(S73/S89)</f>
        <v>6.8493150684931503E-2</v>
      </c>
      <c r="T74" s="138">
        <f>(T73/T89)</f>
        <v>3.2258064516129031E-2</v>
      </c>
      <c r="U74" s="136">
        <f>(U73/U89)</f>
        <v>4.5454545454545456E-2</v>
      </c>
      <c r="V74" s="45" t="s">
        <v>307</v>
      </c>
      <c r="W74" s="124"/>
      <c r="X74" s="124"/>
      <c r="Y74" s="124"/>
      <c r="Z74" s="124"/>
      <c r="AA74" s="46" t="s">
        <v>307</v>
      </c>
      <c r="AB74" s="153"/>
      <c r="AC74" s="153"/>
      <c r="AD74" s="153"/>
      <c r="AE74" s="153"/>
    </row>
    <row r="75" spans="2:31" x14ac:dyDescent="0.25">
      <c r="B75" s="59" t="s">
        <v>194</v>
      </c>
      <c r="C75" s="38" t="s">
        <v>307</v>
      </c>
      <c r="D75" s="38" t="s">
        <v>307</v>
      </c>
      <c r="E75" s="38" t="s">
        <v>307</v>
      </c>
      <c r="F75" s="38" t="s">
        <v>307</v>
      </c>
      <c r="G75" s="39" t="s">
        <v>307</v>
      </c>
      <c r="H75" s="39" t="s">
        <v>307</v>
      </c>
      <c r="I75" s="39" t="s">
        <v>307</v>
      </c>
      <c r="J75" s="39" t="s">
        <v>307</v>
      </c>
      <c r="K75" s="39" t="s">
        <v>307</v>
      </c>
      <c r="L75" s="40" t="s">
        <v>307</v>
      </c>
      <c r="M75" s="40" t="s">
        <v>307</v>
      </c>
      <c r="N75" s="40" t="s">
        <v>307</v>
      </c>
      <c r="O75" s="40" t="s">
        <v>307</v>
      </c>
      <c r="P75" s="40" t="s">
        <v>307</v>
      </c>
      <c r="Q75" s="39" t="s">
        <v>307</v>
      </c>
      <c r="R75" s="39">
        <v>10</v>
      </c>
      <c r="S75" s="39">
        <v>12</v>
      </c>
      <c r="T75" s="39">
        <v>8</v>
      </c>
      <c r="U75" s="41">
        <v>5</v>
      </c>
      <c r="V75" s="40" t="s">
        <v>307</v>
      </c>
      <c r="W75" s="40" t="s">
        <v>307</v>
      </c>
      <c r="X75" s="40" t="s">
        <v>307</v>
      </c>
      <c r="Y75" s="40" t="s">
        <v>307</v>
      </c>
      <c r="Z75" s="40" t="s">
        <v>307</v>
      </c>
      <c r="AA75" s="42" t="s">
        <v>307</v>
      </c>
      <c r="AB75" s="42" t="s">
        <v>307</v>
      </c>
      <c r="AC75" s="42" t="s">
        <v>307</v>
      </c>
      <c r="AD75" s="42" t="s">
        <v>307</v>
      </c>
      <c r="AE75" s="42" t="s">
        <v>307</v>
      </c>
    </row>
    <row r="76" spans="2:31" ht="12.75" thickBot="1" x14ac:dyDescent="0.3">
      <c r="B76" s="58" t="s">
        <v>28</v>
      </c>
      <c r="C76" s="43" t="s">
        <v>307</v>
      </c>
      <c r="D76" s="250" t="s">
        <v>307</v>
      </c>
      <c r="E76" s="250" t="s">
        <v>307</v>
      </c>
      <c r="F76" s="250" t="s">
        <v>307</v>
      </c>
      <c r="G76" s="44" t="s">
        <v>307</v>
      </c>
      <c r="H76" s="44" t="s">
        <v>307</v>
      </c>
      <c r="I76" s="44" t="s">
        <v>307</v>
      </c>
      <c r="J76" s="44" t="s">
        <v>307</v>
      </c>
      <c r="K76" s="44" t="s">
        <v>307</v>
      </c>
      <c r="L76" s="45" t="s">
        <v>307</v>
      </c>
      <c r="M76" s="124"/>
      <c r="N76" s="124"/>
      <c r="O76" s="124"/>
      <c r="P76" s="124"/>
      <c r="Q76" s="44" t="s">
        <v>307</v>
      </c>
      <c r="R76" s="138">
        <f>(R75/R89)</f>
        <v>0.17241379310344829</v>
      </c>
      <c r="S76" s="138">
        <f>(S75/S89)</f>
        <v>0.16438356164383561</v>
      </c>
      <c r="T76" s="138">
        <f>(T75/T89)</f>
        <v>0.12903225806451613</v>
      </c>
      <c r="U76" s="136">
        <f>(U75/U89)</f>
        <v>7.575757575757576E-2</v>
      </c>
      <c r="V76" s="45" t="s">
        <v>307</v>
      </c>
      <c r="W76" s="124"/>
      <c r="X76" s="124"/>
      <c r="Y76" s="124"/>
      <c r="Z76" s="124"/>
      <c r="AA76" s="46" t="s">
        <v>307</v>
      </c>
      <c r="AB76" s="153"/>
      <c r="AC76" s="153"/>
      <c r="AD76" s="153"/>
      <c r="AE76" s="153"/>
    </row>
    <row r="77" spans="2:31" x14ac:dyDescent="0.25">
      <c r="B77" s="59" t="s">
        <v>195</v>
      </c>
      <c r="C77" s="38" t="s">
        <v>307</v>
      </c>
      <c r="D77" s="38" t="s">
        <v>307</v>
      </c>
      <c r="E77" s="38" t="s">
        <v>307</v>
      </c>
      <c r="F77" s="38" t="s">
        <v>307</v>
      </c>
      <c r="G77" s="39" t="s">
        <v>307</v>
      </c>
      <c r="H77" s="39" t="s">
        <v>307</v>
      </c>
      <c r="I77" s="39" t="s">
        <v>307</v>
      </c>
      <c r="J77" s="39" t="s">
        <v>307</v>
      </c>
      <c r="K77" s="39" t="s">
        <v>307</v>
      </c>
      <c r="L77" s="40" t="s">
        <v>307</v>
      </c>
      <c r="M77" s="40" t="s">
        <v>307</v>
      </c>
      <c r="N77" s="40" t="s">
        <v>307</v>
      </c>
      <c r="O77" s="40" t="s">
        <v>307</v>
      </c>
      <c r="P77" s="40" t="s">
        <v>307</v>
      </c>
      <c r="Q77" s="39" t="s">
        <v>307</v>
      </c>
      <c r="R77" s="39">
        <v>4</v>
      </c>
      <c r="S77" s="39">
        <v>4</v>
      </c>
      <c r="T77" s="39">
        <v>6</v>
      </c>
      <c r="U77" s="41">
        <v>5</v>
      </c>
      <c r="V77" s="40" t="s">
        <v>307</v>
      </c>
      <c r="W77" s="40" t="s">
        <v>307</v>
      </c>
      <c r="X77" s="40" t="s">
        <v>307</v>
      </c>
      <c r="Y77" s="40" t="s">
        <v>307</v>
      </c>
      <c r="Z77" s="40" t="s">
        <v>307</v>
      </c>
      <c r="AA77" s="42" t="s">
        <v>307</v>
      </c>
      <c r="AB77" s="42" t="s">
        <v>307</v>
      </c>
      <c r="AC77" s="42" t="s">
        <v>307</v>
      </c>
      <c r="AD77" s="42" t="s">
        <v>307</v>
      </c>
      <c r="AE77" s="42" t="s">
        <v>307</v>
      </c>
    </row>
    <row r="78" spans="2:31" ht="12.75" thickBot="1" x14ac:dyDescent="0.3">
      <c r="B78" s="58" t="s">
        <v>28</v>
      </c>
      <c r="C78" s="43" t="s">
        <v>307</v>
      </c>
      <c r="D78" s="250" t="s">
        <v>307</v>
      </c>
      <c r="E78" s="250" t="s">
        <v>307</v>
      </c>
      <c r="F78" s="250" t="s">
        <v>307</v>
      </c>
      <c r="G78" s="44" t="s">
        <v>307</v>
      </c>
      <c r="H78" s="44" t="s">
        <v>307</v>
      </c>
      <c r="I78" s="44" t="s">
        <v>307</v>
      </c>
      <c r="J78" s="44" t="s">
        <v>307</v>
      </c>
      <c r="K78" s="44" t="s">
        <v>307</v>
      </c>
      <c r="L78" s="45" t="s">
        <v>307</v>
      </c>
      <c r="M78" s="124"/>
      <c r="N78" s="124"/>
      <c r="O78" s="124"/>
      <c r="P78" s="124"/>
      <c r="Q78" s="44" t="s">
        <v>307</v>
      </c>
      <c r="R78" s="138">
        <f>(R77/R89)</f>
        <v>6.8965517241379309E-2</v>
      </c>
      <c r="S78" s="138">
        <f>(S77/S89)</f>
        <v>5.4794520547945202E-2</v>
      </c>
      <c r="T78" s="138">
        <f>(T77/T89)</f>
        <v>9.6774193548387094E-2</v>
      </c>
      <c r="U78" s="136">
        <f>(U77/U89)</f>
        <v>7.575757575757576E-2</v>
      </c>
      <c r="V78" s="45" t="s">
        <v>307</v>
      </c>
      <c r="W78" s="124"/>
      <c r="X78" s="124"/>
      <c r="Y78" s="124"/>
      <c r="Z78" s="124"/>
      <c r="AA78" s="46" t="s">
        <v>307</v>
      </c>
      <c r="AB78" s="153"/>
      <c r="AC78" s="153"/>
      <c r="AD78" s="153"/>
      <c r="AE78" s="153"/>
    </row>
    <row r="79" spans="2:31" x14ac:dyDescent="0.25">
      <c r="B79" s="59" t="s">
        <v>196</v>
      </c>
      <c r="C79" s="38" t="s">
        <v>307</v>
      </c>
      <c r="D79" s="38" t="s">
        <v>307</v>
      </c>
      <c r="E79" s="38" t="s">
        <v>307</v>
      </c>
      <c r="F79" s="38" t="s">
        <v>307</v>
      </c>
      <c r="G79" s="39" t="s">
        <v>307</v>
      </c>
      <c r="H79" s="39" t="s">
        <v>307</v>
      </c>
      <c r="I79" s="39" t="s">
        <v>307</v>
      </c>
      <c r="J79" s="39" t="s">
        <v>307</v>
      </c>
      <c r="K79" s="39" t="s">
        <v>307</v>
      </c>
      <c r="L79" s="40" t="s">
        <v>307</v>
      </c>
      <c r="M79" s="40" t="s">
        <v>307</v>
      </c>
      <c r="N79" s="40" t="s">
        <v>307</v>
      </c>
      <c r="O79" s="40" t="s">
        <v>307</v>
      </c>
      <c r="P79" s="40" t="s">
        <v>307</v>
      </c>
      <c r="Q79" s="39" t="s">
        <v>307</v>
      </c>
      <c r="R79" s="39">
        <v>1</v>
      </c>
      <c r="S79" s="39">
        <v>1</v>
      </c>
      <c r="T79" s="39">
        <v>0</v>
      </c>
      <c r="U79" s="41">
        <v>1</v>
      </c>
      <c r="V79" s="40" t="s">
        <v>307</v>
      </c>
      <c r="W79" s="40" t="s">
        <v>307</v>
      </c>
      <c r="X79" s="40" t="s">
        <v>307</v>
      </c>
      <c r="Y79" s="40" t="s">
        <v>307</v>
      </c>
      <c r="Z79" s="40" t="s">
        <v>307</v>
      </c>
      <c r="AA79" s="42" t="s">
        <v>307</v>
      </c>
      <c r="AB79" s="42" t="s">
        <v>307</v>
      </c>
      <c r="AC79" s="42" t="s">
        <v>307</v>
      </c>
      <c r="AD79" s="42" t="s">
        <v>307</v>
      </c>
      <c r="AE79" s="42" t="s">
        <v>307</v>
      </c>
    </row>
    <row r="80" spans="2:31" ht="12.75" thickBot="1" x14ac:dyDescent="0.3">
      <c r="B80" s="58" t="s">
        <v>28</v>
      </c>
      <c r="C80" s="43" t="s">
        <v>307</v>
      </c>
      <c r="D80" s="255" t="s">
        <v>307</v>
      </c>
      <c r="E80" s="255" t="s">
        <v>307</v>
      </c>
      <c r="F80" s="255" t="s">
        <v>307</v>
      </c>
      <c r="G80" s="47" t="s">
        <v>307</v>
      </c>
      <c r="H80" s="47" t="s">
        <v>307</v>
      </c>
      <c r="I80" s="47" t="s">
        <v>307</v>
      </c>
      <c r="J80" s="47" t="s">
        <v>307</v>
      </c>
      <c r="K80" s="47" t="s">
        <v>307</v>
      </c>
      <c r="L80" s="45" t="s">
        <v>307</v>
      </c>
      <c r="M80" s="124"/>
      <c r="N80" s="124"/>
      <c r="O80" s="124"/>
      <c r="P80" s="124"/>
      <c r="Q80" s="47" t="s">
        <v>307</v>
      </c>
      <c r="R80" s="184">
        <f>(R79/R89)</f>
        <v>1.7241379310344827E-2</v>
      </c>
      <c r="S80" s="184">
        <f>(S79/S89)</f>
        <v>1.3698630136986301E-2</v>
      </c>
      <c r="T80" s="184">
        <f>(T79/T89)</f>
        <v>0</v>
      </c>
      <c r="U80" s="186">
        <f>(U79/U89)</f>
        <v>1.5151515151515152E-2</v>
      </c>
      <c r="V80" s="45" t="s">
        <v>307</v>
      </c>
      <c r="W80" s="124"/>
      <c r="X80" s="124"/>
      <c r="Y80" s="124"/>
      <c r="Z80" s="124"/>
      <c r="AA80" s="46" t="s">
        <v>307</v>
      </c>
      <c r="AB80" s="153"/>
      <c r="AC80" s="153"/>
      <c r="AD80" s="153"/>
      <c r="AE80" s="153"/>
    </row>
    <row r="81" spans="2:31" x14ac:dyDescent="0.25">
      <c r="B81" s="59" t="s">
        <v>197</v>
      </c>
      <c r="C81" s="38" t="s">
        <v>307</v>
      </c>
      <c r="D81" s="38" t="s">
        <v>307</v>
      </c>
      <c r="E81" s="38" t="s">
        <v>307</v>
      </c>
      <c r="F81" s="38" t="s">
        <v>307</v>
      </c>
      <c r="G81" s="39" t="s">
        <v>307</v>
      </c>
      <c r="H81" s="39" t="s">
        <v>307</v>
      </c>
      <c r="I81" s="39" t="s">
        <v>307</v>
      </c>
      <c r="J81" s="39" t="s">
        <v>307</v>
      </c>
      <c r="K81" s="39" t="s">
        <v>307</v>
      </c>
      <c r="L81" s="40" t="s">
        <v>307</v>
      </c>
      <c r="M81" s="40" t="s">
        <v>307</v>
      </c>
      <c r="N81" s="40" t="s">
        <v>307</v>
      </c>
      <c r="O81" s="40" t="s">
        <v>307</v>
      </c>
      <c r="P81" s="40" t="s">
        <v>307</v>
      </c>
      <c r="Q81" s="39" t="s">
        <v>307</v>
      </c>
      <c r="R81" s="39">
        <v>14</v>
      </c>
      <c r="S81" s="39">
        <v>11</v>
      </c>
      <c r="T81" s="39">
        <v>13</v>
      </c>
      <c r="U81" s="41">
        <v>8</v>
      </c>
      <c r="V81" s="40" t="s">
        <v>307</v>
      </c>
      <c r="W81" s="40" t="s">
        <v>307</v>
      </c>
      <c r="X81" s="40" t="s">
        <v>307</v>
      </c>
      <c r="Y81" s="40" t="s">
        <v>307</v>
      </c>
      <c r="Z81" s="40" t="s">
        <v>307</v>
      </c>
      <c r="AA81" s="42" t="s">
        <v>307</v>
      </c>
      <c r="AB81" s="42" t="s">
        <v>307</v>
      </c>
      <c r="AC81" s="42" t="s">
        <v>307</v>
      </c>
      <c r="AD81" s="42" t="s">
        <v>307</v>
      </c>
      <c r="AE81" s="42" t="s">
        <v>307</v>
      </c>
    </row>
    <row r="82" spans="2:31" ht="12.75" thickBot="1" x14ac:dyDescent="0.3">
      <c r="B82" s="58" t="s">
        <v>28</v>
      </c>
      <c r="C82" s="43" t="s">
        <v>307</v>
      </c>
      <c r="D82" s="250" t="s">
        <v>307</v>
      </c>
      <c r="E82" s="250" t="s">
        <v>307</v>
      </c>
      <c r="F82" s="250" t="s">
        <v>307</v>
      </c>
      <c r="G82" s="44" t="s">
        <v>307</v>
      </c>
      <c r="H82" s="44" t="s">
        <v>307</v>
      </c>
      <c r="I82" s="44" t="s">
        <v>307</v>
      </c>
      <c r="J82" s="44" t="s">
        <v>307</v>
      </c>
      <c r="K82" s="44" t="s">
        <v>307</v>
      </c>
      <c r="L82" s="45" t="s">
        <v>307</v>
      </c>
      <c r="M82" s="124"/>
      <c r="N82" s="124"/>
      <c r="O82" s="124"/>
      <c r="P82" s="124"/>
      <c r="Q82" s="44" t="s">
        <v>307</v>
      </c>
      <c r="R82" s="138">
        <f>(R81/R89)</f>
        <v>0.2413793103448276</v>
      </c>
      <c r="S82" s="138">
        <f>(S81/S89)</f>
        <v>0.15068493150684931</v>
      </c>
      <c r="T82" s="138">
        <f>(T81/T89)</f>
        <v>0.20967741935483872</v>
      </c>
      <c r="U82" s="136">
        <f>(U81/U89)</f>
        <v>0.12121212121212122</v>
      </c>
      <c r="V82" s="45" t="s">
        <v>307</v>
      </c>
      <c r="W82" s="124"/>
      <c r="X82" s="124"/>
      <c r="Y82" s="124"/>
      <c r="Z82" s="124"/>
      <c r="AA82" s="46" t="s">
        <v>307</v>
      </c>
      <c r="AB82" s="153"/>
      <c r="AC82" s="153"/>
      <c r="AD82" s="153"/>
      <c r="AE82" s="153"/>
    </row>
    <row r="83" spans="2:31" x14ac:dyDescent="0.25">
      <c r="B83" s="63" t="s">
        <v>198</v>
      </c>
      <c r="C83" s="38" t="s">
        <v>307</v>
      </c>
      <c r="D83" s="248" t="s">
        <v>307</v>
      </c>
      <c r="E83" s="248" t="s">
        <v>307</v>
      </c>
      <c r="F83" s="248" t="s">
        <v>307</v>
      </c>
      <c r="G83" s="52" t="s">
        <v>307</v>
      </c>
      <c r="H83" s="52" t="s">
        <v>307</v>
      </c>
      <c r="I83" s="52" t="s">
        <v>307</v>
      </c>
      <c r="J83" s="52" t="s">
        <v>307</v>
      </c>
      <c r="K83" s="52" t="s">
        <v>307</v>
      </c>
      <c r="L83" s="40" t="s">
        <v>307</v>
      </c>
      <c r="M83" s="40" t="s">
        <v>307</v>
      </c>
      <c r="N83" s="40" t="s">
        <v>307</v>
      </c>
      <c r="O83" s="40" t="s">
        <v>307</v>
      </c>
      <c r="P83" s="40" t="s">
        <v>307</v>
      </c>
      <c r="Q83" s="52" t="s">
        <v>307</v>
      </c>
      <c r="R83" s="52">
        <v>7</v>
      </c>
      <c r="S83" s="52">
        <v>12</v>
      </c>
      <c r="T83" s="52">
        <v>9</v>
      </c>
      <c r="U83" s="54">
        <v>19</v>
      </c>
      <c r="V83" s="40" t="s">
        <v>307</v>
      </c>
      <c r="W83" s="40" t="s">
        <v>307</v>
      </c>
      <c r="X83" s="40" t="s">
        <v>307</v>
      </c>
      <c r="Y83" s="40" t="s">
        <v>307</v>
      </c>
      <c r="Z83" s="40" t="s">
        <v>307</v>
      </c>
      <c r="AA83" s="42" t="s">
        <v>307</v>
      </c>
      <c r="AB83" s="42" t="s">
        <v>307</v>
      </c>
      <c r="AC83" s="42" t="s">
        <v>307</v>
      </c>
      <c r="AD83" s="42" t="s">
        <v>307</v>
      </c>
      <c r="AE83" s="42" t="s">
        <v>307</v>
      </c>
    </row>
    <row r="84" spans="2:31" ht="12.75" thickBot="1" x14ac:dyDescent="0.3">
      <c r="B84" s="58" t="s">
        <v>28</v>
      </c>
      <c r="C84" s="43" t="s">
        <v>307</v>
      </c>
      <c r="D84" s="250" t="s">
        <v>307</v>
      </c>
      <c r="E84" s="250" t="s">
        <v>307</v>
      </c>
      <c r="F84" s="250" t="s">
        <v>307</v>
      </c>
      <c r="G84" s="44" t="s">
        <v>307</v>
      </c>
      <c r="H84" s="44" t="s">
        <v>307</v>
      </c>
      <c r="I84" s="44" t="s">
        <v>307</v>
      </c>
      <c r="J84" s="44" t="s">
        <v>307</v>
      </c>
      <c r="K84" s="44" t="s">
        <v>307</v>
      </c>
      <c r="L84" s="45" t="s">
        <v>307</v>
      </c>
      <c r="M84" s="124"/>
      <c r="N84" s="124"/>
      <c r="O84" s="124"/>
      <c r="P84" s="124"/>
      <c r="Q84" s="44" t="s">
        <v>307</v>
      </c>
      <c r="R84" s="138">
        <f>(R83/R89)</f>
        <v>0.1206896551724138</v>
      </c>
      <c r="S84" s="138">
        <f>(S83/S89)</f>
        <v>0.16438356164383561</v>
      </c>
      <c r="T84" s="138">
        <f>(T83/T89)</f>
        <v>0.14516129032258066</v>
      </c>
      <c r="U84" s="136">
        <f>(U83/U89)</f>
        <v>0.2878787878787879</v>
      </c>
      <c r="V84" s="45" t="s">
        <v>307</v>
      </c>
      <c r="W84" s="124"/>
      <c r="X84" s="124"/>
      <c r="Y84" s="124"/>
      <c r="Z84" s="124"/>
      <c r="AA84" s="46" t="s">
        <v>307</v>
      </c>
      <c r="AB84" s="153"/>
      <c r="AC84" s="153"/>
      <c r="AD84" s="153"/>
      <c r="AE84" s="153"/>
    </row>
    <row r="85" spans="2:31" x14ac:dyDescent="0.25">
      <c r="B85" s="63" t="s">
        <v>359</v>
      </c>
      <c r="C85" s="38" t="s">
        <v>307</v>
      </c>
      <c r="D85" s="248" t="s">
        <v>307</v>
      </c>
      <c r="E85" s="248" t="s">
        <v>307</v>
      </c>
      <c r="F85" s="248" t="s">
        <v>307</v>
      </c>
      <c r="G85" s="52" t="s">
        <v>307</v>
      </c>
      <c r="H85" s="52" t="s">
        <v>307</v>
      </c>
      <c r="I85" s="52" t="s">
        <v>307</v>
      </c>
      <c r="J85" s="52" t="s">
        <v>307</v>
      </c>
      <c r="K85" s="52" t="s">
        <v>307</v>
      </c>
      <c r="L85" s="40" t="s">
        <v>307</v>
      </c>
      <c r="M85" s="40" t="s">
        <v>307</v>
      </c>
      <c r="N85" s="40" t="s">
        <v>307</v>
      </c>
      <c r="O85" s="40" t="s">
        <v>307</v>
      </c>
      <c r="P85" s="40" t="s">
        <v>307</v>
      </c>
      <c r="Q85" s="52" t="s">
        <v>307</v>
      </c>
      <c r="R85" s="52">
        <v>8</v>
      </c>
      <c r="S85" s="52">
        <v>10</v>
      </c>
      <c r="T85" s="52">
        <v>10</v>
      </c>
      <c r="U85" s="54">
        <v>7</v>
      </c>
      <c r="V85" s="40" t="s">
        <v>307</v>
      </c>
      <c r="W85" s="40" t="s">
        <v>307</v>
      </c>
      <c r="X85" s="40" t="s">
        <v>307</v>
      </c>
      <c r="Y85" s="40" t="s">
        <v>307</v>
      </c>
      <c r="Z85" s="40" t="s">
        <v>307</v>
      </c>
      <c r="AA85" s="42" t="s">
        <v>307</v>
      </c>
      <c r="AB85" s="42" t="s">
        <v>307</v>
      </c>
      <c r="AC85" s="42" t="s">
        <v>307</v>
      </c>
      <c r="AD85" s="42" t="s">
        <v>307</v>
      </c>
      <c r="AE85" s="42" t="s">
        <v>307</v>
      </c>
    </row>
    <row r="86" spans="2:31" ht="12.75" thickBot="1" x14ac:dyDescent="0.3">
      <c r="B86" s="58" t="s">
        <v>28</v>
      </c>
      <c r="C86" s="43" t="s">
        <v>307</v>
      </c>
      <c r="D86" s="250" t="s">
        <v>307</v>
      </c>
      <c r="E86" s="250" t="s">
        <v>307</v>
      </c>
      <c r="F86" s="250" t="s">
        <v>307</v>
      </c>
      <c r="G86" s="44" t="s">
        <v>307</v>
      </c>
      <c r="H86" s="44" t="s">
        <v>307</v>
      </c>
      <c r="I86" s="44" t="s">
        <v>307</v>
      </c>
      <c r="J86" s="44" t="s">
        <v>307</v>
      </c>
      <c r="K86" s="44" t="s">
        <v>307</v>
      </c>
      <c r="L86" s="45" t="s">
        <v>307</v>
      </c>
      <c r="M86" s="124"/>
      <c r="N86" s="124"/>
      <c r="O86" s="124"/>
      <c r="P86" s="124"/>
      <c r="Q86" s="44" t="s">
        <v>307</v>
      </c>
      <c r="R86" s="138">
        <f>(R85/R89)</f>
        <v>0.13793103448275862</v>
      </c>
      <c r="S86" s="138">
        <f>(S85/S89)</f>
        <v>0.13698630136986301</v>
      </c>
      <c r="T86" s="138">
        <f>(T85/T89)</f>
        <v>0.16129032258064516</v>
      </c>
      <c r="U86" s="136">
        <f>(U85/U89)</f>
        <v>0.10606060606060606</v>
      </c>
      <c r="V86" s="45" t="s">
        <v>307</v>
      </c>
      <c r="W86" s="124"/>
      <c r="X86" s="124"/>
      <c r="Y86" s="124"/>
      <c r="Z86" s="124"/>
      <c r="AA86" s="46" t="s">
        <v>307</v>
      </c>
      <c r="AB86" s="153"/>
      <c r="AC86" s="153"/>
      <c r="AD86" s="153"/>
      <c r="AE86" s="153"/>
    </row>
    <row r="87" spans="2:31" x14ac:dyDescent="0.25">
      <c r="B87" s="59" t="s">
        <v>199</v>
      </c>
      <c r="C87" s="38" t="s">
        <v>307</v>
      </c>
      <c r="D87" s="38" t="s">
        <v>307</v>
      </c>
      <c r="E87" s="38" t="s">
        <v>307</v>
      </c>
      <c r="F87" s="38" t="s">
        <v>307</v>
      </c>
      <c r="G87" s="39" t="s">
        <v>307</v>
      </c>
      <c r="H87" s="39" t="s">
        <v>307</v>
      </c>
      <c r="I87" s="39" t="s">
        <v>307</v>
      </c>
      <c r="J87" s="39" t="s">
        <v>307</v>
      </c>
      <c r="K87" s="39" t="s">
        <v>307</v>
      </c>
      <c r="L87" s="40" t="s">
        <v>307</v>
      </c>
      <c r="M87" s="40" t="s">
        <v>307</v>
      </c>
      <c r="N87" s="40" t="s">
        <v>307</v>
      </c>
      <c r="O87" s="40" t="s">
        <v>307</v>
      </c>
      <c r="P87" s="40" t="s">
        <v>307</v>
      </c>
      <c r="Q87" s="39" t="s">
        <v>307</v>
      </c>
      <c r="R87" s="39">
        <v>9</v>
      </c>
      <c r="S87" s="39">
        <v>18</v>
      </c>
      <c r="T87" s="39">
        <v>14</v>
      </c>
      <c r="U87" s="41">
        <v>18</v>
      </c>
      <c r="V87" s="40" t="s">
        <v>307</v>
      </c>
      <c r="W87" s="40" t="s">
        <v>307</v>
      </c>
      <c r="X87" s="40" t="s">
        <v>307</v>
      </c>
      <c r="Y87" s="40" t="s">
        <v>307</v>
      </c>
      <c r="Z87" s="40" t="s">
        <v>307</v>
      </c>
      <c r="AA87" s="42" t="s">
        <v>307</v>
      </c>
      <c r="AB87" s="42" t="s">
        <v>307</v>
      </c>
      <c r="AC87" s="42" t="s">
        <v>307</v>
      </c>
      <c r="AD87" s="42" t="s">
        <v>307</v>
      </c>
      <c r="AE87" s="42" t="s">
        <v>307</v>
      </c>
    </row>
    <row r="88" spans="2:31" ht="12.75" thickBot="1" x14ac:dyDescent="0.3">
      <c r="B88" s="58" t="s">
        <v>28</v>
      </c>
      <c r="C88" s="43" t="s">
        <v>307</v>
      </c>
      <c r="D88" s="250" t="s">
        <v>307</v>
      </c>
      <c r="E88" s="250" t="s">
        <v>307</v>
      </c>
      <c r="F88" s="250" t="s">
        <v>307</v>
      </c>
      <c r="G88" s="44" t="s">
        <v>307</v>
      </c>
      <c r="H88" s="44" t="s">
        <v>307</v>
      </c>
      <c r="I88" s="44" t="s">
        <v>307</v>
      </c>
      <c r="J88" s="44" t="s">
        <v>307</v>
      </c>
      <c r="K88" s="44" t="s">
        <v>307</v>
      </c>
      <c r="L88" s="45" t="s">
        <v>307</v>
      </c>
      <c r="M88" s="124"/>
      <c r="N88" s="124"/>
      <c r="O88" s="124"/>
      <c r="P88" s="124"/>
      <c r="Q88" s="44" t="s">
        <v>307</v>
      </c>
      <c r="R88" s="138">
        <f>(R87/R89)</f>
        <v>0.15517241379310345</v>
      </c>
      <c r="S88" s="138">
        <f>(S87/S89)</f>
        <v>0.24657534246575341</v>
      </c>
      <c r="T88" s="138">
        <f>(T87/T89)</f>
        <v>0.22580645161290322</v>
      </c>
      <c r="U88" s="136">
        <f>(U87/U89)</f>
        <v>0.27272727272727271</v>
      </c>
      <c r="V88" s="45" t="s">
        <v>307</v>
      </c>
      <c r="W88" s="124"/>
      <c r="X88" s="124"/>
      <c r="Y88" s="124"/>
      <c r="Z88" s="124"/>
      <c r="AA88" s="46" t="s">
        <v>307</v>
      </c>
      <c r="AB88" s="153"/>
      <c r="AC88" s="153"/>
      <c r="AD88" s="153"/>
      <c r="AE88" s="153"/>
    </row>
    <row r="89" spans="2:31" ht="24" x14ac:dyDescent="0.25">
      <c r="B89" s="36" t="s">
        <v>360</v>
      </c>
      <c r="C89" s="30" t="s">
        <v>307</v>
      </c>
      <c r="D89" s="30">
        <v>52</v>
      </c>
      <c r="E89" s="30">
        <v>64</v>
      </c>
      <c r="F89" s="30">
        <v>60</v>
      </c>
      <c r="G89" s="31">
        <v>50</v>
      </c>
      <c r="H89" s="31">
        <v>67</v>
      </c>
      <c r="I89" s="31">
        <v>42</v>
      </c>
      <c r="J89" s="31">
        <v>42</v>
      </c>
      <c r="K89" s="31">
        <v>39</v>
      </c>
      <c r="L89" s="32">
        <f>SUM(G89:K89)</f>
        <v>240</v>
      </c>
      <c r="M89" s="32">
        <f>AVERAGE(G89:K89)</f>
        <v>48</v>
      </c>
      <c r="N89" s="32">
        <f>MAX(G89:K89)-MIN(G89:K89)</f>
        <v>28</v>
      </c>
      <c r="O89" s="132">
        <f>_xlfn.STDEV.P(G89:K89)</f>
        <v>10.178408519999577</v>
      </c>
      <c r="P89" s="132">
        <f>(U89-M89)</f>
        <v>18</v>
      </c>
      <c r="Q89" s="31">
        <v>57</v>
      </c>
      <c r="R89" s="31">
        <v>58</v>
      </c>
      <c r="S89" s="31">
        <v>73</v>
      </c>
      <c r="T89" s="31">
        <v>62</v>
      </c>
      <c r="U89" s="33">
        <v>66</v>
      </c>
      <c r="V89" s="32">
        <f>SUM(Q89:U89)</f>
        <v>316</v>
      </c>
      <c r="W89" s="32">
        <f>AVERAGE(Q89:U89)</f>
        <v>63.2</v>
      </c>
      <c r="X89" s="32">
        <f>MAX(Q89:U89)-MIN(Q89:U89)</f>
        <v>16</v>
      </c>
      <c r="Y89" s="132">
        <f>_xlfn.STDEV.P(Q89:U89)</f>
        <v>5.8446556784809829</v>
      </c>
      <c r="Z89" s="132">
        <f>(U89-W89)</f>
        <v>2.7999999999999972</v>
      </c>
      <c r="AA89" s="34">
        <f>SUM(Q89:U89,G89:K89)</f>
        <v>556</v>
      </c>
      <c r="AB89" s="34">
        <f>AVERAGE(Q89:U89,G89:K89)</f>
        <v>55.6</v>
      </c>
      <c r="AC89" s="34">
        <f>MAX(Q89:U89,G89:K89)-MIN(Q89:U89,G89:K89)</f>
        <v>34</v>
      </c>
      <c r="AD89" s="131">
        <f>_xlfn.STDEV.P(Q89:U89,G89:K89)</f>
        <v>11.253443917308159</v>
      </c>
      <c r="AE89" s="131">
        <f>(U89-AB89)</f>
        <v>10.399999999999999</v>
      </c>
    </row>
    <row r="91" spans="2:31" x14ac:dyDescent="0.25">
      <c r="B91" s="274"/>
      <c r="C91" s="288" t="s">
        <v>420</v>
      </c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</row>
    <row r="92" spans="2:31" ht="24.75" thickBot="1" x14ac:dyDescent="0.3">
      <c r="B92" s="18"/>
      <c r="C92" s="19">
        <v>2009</v>
      </c>
      <c r="D92" s="19">
        <v>2010</v>
      </c>
      <c r="E92" s="19">
        <v>2011</v>
      </c>
      <c r="F92" s="19">
        <v>2012</v>
      </c>
      <c r="G92" s="20">
        <v>2013</v>
      </c>
      <c r="H92" s="20">
        <v>2014</v>
      </c>
      <c r="I92" s="20">
        <v>2015</v>
      </c>
      <c r="J92" s="20">
        <v>2016</v>
      </c>
      <c r="K92" s="20">
        <v>2017</v>
      </c>
      <c r="L92" s="21" t="s">
        <v>0</v>
      </c>
      <c r="M92" s="21" t="s">
        <v>1</v>
      </c>
      <c r="N92" s="21" t="s">
        <v>2</v>
      </c>
      <c r="O92" s="21" t="s">
        <v>3</v>
      </c>
      <c r="P92" s="21" t="s">
        <v>435</v>
      </c>
      <c r="Q92" s="20">
        <v>2018</v>
      </c>
      <c r="R92" s="20">
        <v>2019</v>
      </c>
      <c r="S92" s="20">
        <v>2020</v>
      </c>
      <c r="T92" s="20">
        <v>2021</v>
      </c>
      <c r="U92" s="22">
        <v>2022</v>
      </c>
      <c r="V92" s="21" t="s">
        <v>0</v>
      </c>
      <c r="W92" s="21" t="s">
        <v>1</v>
      </c>
      <c r="X92" s="21" t="s">
        <v>2</v>
      </c>
      <c r="Y92" s="21" t="s">
        <v>3</v>
      </c>
      <c r="Z92" s="21" t="s">
        <v>435</v>
      </c>
      <c r="AA92" s="23" t="s">
        <v>5</v>
      </c>
      <c r="AB92" s="23" t="s">
        <v>6</v>
      </c>
      <c r="AC92" s="23" t="s">
        <v>7</v>
      </c>
      <c r="AD92" s="23" t="s">
        <v>8</v>
      </c>
      <c r="AE92" s="23" t="s">
        <v>435</v>
      </c>
    </row>
    <row r="93" spans="2:31" ht="24" x14ac:dyDescent="0.25">
      <c r="B93" s="59" t="s">
        <v>200</v>
      </c>
      <c r="C93" s="38" t="s">
        <v>307</v>
      </c>
      <c r="D93" s="38">
        <v>0</v>
      </c>
      <c r="E93" s="38">
        <v>6</v>
      </c>
      <c r="F93" s="38">
        <v>7</v>
      </c>
      <c r="G93" s="39">
        <v>8</v>
      </c>
      <c r="H93" s="39">
        <v>9</v>
      </c>
      <c r="I93" s="39">
        <v>1</v>
      </c>
      <c r="J93" s="39">
        <v>1</v>
      </c>
      <c r="K93" s="39">
        <v>6</v>
      </c>
      <c r="L93" s="40">
        <f>SUM(G93:K93)</f>
        <v>25</v>
      </c>
      <c r="M93" s="141">
        <f>AVERAGE(G93:K93)</f>
        <v>5</v>
      </c>
      <c r="N93" s="40">
        <f>MAX(G93:K93)-MIN(G93:K93)</f>
        <v>8</v>
      </c>
      <c r="O93" s="141">
        <f>_xlfn.STDEV.P(G93:K93)</f>
        <v>3.40587727318528</v>
      </c>
      <c r="P93" s="141">
        <f>(U93-M93)</f>
        <v>-3</v>
      </c>
      <c r="Q93" s="39">
        <v>3</v>
      </c>
      <c r="R93" s="39">
        <v>2</v>
      </c>
      <c r="S93" s="39">
        <v>2</v>
      </c>
      <c r="T93" s="39">
        <v>3</v>
      </c>
      <c r="U93" s="41">
        <v>2</v>
      </c>
      <c r="V93" s="40">
        <f>SUM(Q93:U93)</f>
        <v>12</v>
      </c>
      <c r="W93" s="141">
        <f>AVERAGE(Q93:U93)</f>
        <v>2.4</v>
      </c>
      <c r="X93" s="40">
        <f>MAX(Q93:U93)-MIN(Q93:U93)</f>
        <v>1</v>
      </c>
      <c r="Y93" s="141">
        <f>_xlfn.STDEV.P(Q93:U93)</f>
        <v>0.4898979485566356</v>
      </c>
      <c r="Z93" s="141">
        <f>(U93-W93)</f>
        <v>-0.39999999999999991</v>
      </c>
      <c r="AA93" s="42">
        <f>SUM(Q93:U93,G93:K93)</f>
        <v>37</v>
      </c>
      <c r="AB93" s="144">
        <f>AVERAGE(Q93:U93,G93:K93)</f>
        <v>3.7</v>
      </c>
      <c r="AC93" s="42">
        <f>MAX(Q93:U93,G93:K93)-MIN(Q93:U93,G93:K93)</f>
        <v>8</v>
      </c>
      <c r="AD93" s="144">
        <f>_xlfn.STDEV.P(Q93:U93,G93:K93)</f>
        <v>2.7586228448267445</v>
      </c>
      <c r="AE93" s="144">
        <f>(U93-AB93)</f>
        <v>-1.7000000000000002</v>
      </c>
    </row>
    <row r="94" spans="2:31" ht="12.75" thickBot="1" x14ac:dyDescent="0.3">
      <c r="B94" s="58" t="s">
        <v>28</v>
      </c>
      <c r="C94" s="43" t="s">
        <v>307</v>
      </c>
      <c r="D94" s="247">
        <f>(D93/D105)</f>
        <v>0</v>
      </c>
      <c r="E94" s="247">
        <f t="shared" ref="E94:K94" si="73">(E93/E105)</f>
        <v>7.792207792207792E-2</v>
      </c>
      <c r="F94" s="247">
        <f t="shared" si="73"/>
        <v>7.8651685393258425E-2</v>
      </c>
      <c r="G94" s="138">
        <f t="shared" si="73"/>
        <v>0.10256410256410256</v>
      </c>
      <c r="H94" s="138">
        <f t="shared" si="73"/>
        <v>8.5714285714285715E-2</v>
      </c>
      <c r="I94" s="138">
        <f t="shared" si="73"/>
        <v>1.6393442622950821E-2</v>
      </c>
      <c r="J94" s="138">
        <f t="shared" si="73"/>
        <v>1.4925373134328358E-2</v>
      </c>
      <c r="K94" s="138">
        <f t="shared" si="73"/>
        <v>8.5714285714285715E-2</v>
      </c>
      <c r="L94" s="139">
        <f t="shared" ref="L94" si="74">(L93/L105)</f>
        <v>6.5616797900262466E-2</v>
      </c>
      <c r="M94" s="228"/>
      <c r="N94" s="225"/>
      <c r="O94" s="228"/>
      <c r="P94" s="228"/>
      <c r="Q94" s="138">
        <f t="shared" ref="Q94:T94" si="75">(Q93/Q105)</f>
        <v>3.2967032967032968E-2</v>
      </c>
      <c r="R94" s="138">
        <f t="shared" si="75"/>
        <v>2.247191011235955E-2</v>
      </c>
      <c r="S94" s="138">
        <f t="shared" si="75"/>
        <v>2.1505376344086023E-2</v>
      </c>
      <c r="T94" s="138">
        <f t="shared" si="75"/>
        <v>3.4482758620689655E-2</v>
      </c>
      <c r="U94" s="136">
        <f t="shared" ref="U94:AA94" si="76">(U93/U105)</f>
        <v>2.1739130434782608E-2</v>
      </c>
      <c r="V94" s="139">
        <f t="shared" si="76"/>
        <v>2.6548672566371681E-2</v>
      </c>
      <c r="W94" s="228"/>
      <c r="X94" s="225"/>
      <c r="Y94" s="225"/>
      <c r="Z94" s="225"/>
      <c r="AA94" s="140">
        <f t="shared" si="76"/>
        <v>4.441776710684274E-2</v>
      </c>
      <c r="AB94" s="168"/>
      <c r="AC94" s="153"/>
      <c r="AD94" s="168"/>
      <c r="AE94" s="168"/>
    </row>
    <row r="95" spans="2:31" ht="24" x14ac:dyDescent="0.25">
      <c r="B95" s="59" t="s">
        <v>358</v>
      </c>
      <c r="C95" s="38" t="s">
        <v>307</v>
      </c>
      <c r="D95" s="38">
        <v>8</v>
      </c>
      <c r="E95" s="38">
        <v>9</v>
      </c>
      <c r="F95" s="38">
        <v>6</v>
      </c>
      <c r="G95" s="39">
        <v>16</v>
      </c>
      <c r="H95" s="39">
        <v>14</v>
      </c>
      <c r="I95" s="39">
        <v>8</v>
      </c>
      <c r="J95" s="39">
        <v>5</v>
      </c>
      <c r="K95" s="39">
        <v>6</v>
      </c>
      <c r="L95" s="40">
        <f t="shared" ref="L95:L103" si="77">SUM(G95:K95)</f>
        <v>49</v>
      </c>
      <c r="M95" s="141">
        <f t="shared" ref="M95:M103" si="78">AVERAGE(G95:K95)</f>
        <v>9.8000000000000007</v>
      </c>
      <c r="N95" s="40">
        <f t="shared" ref="N95:N103" si="79">MAX(G95:K95)-MIN(G95:K95)</f>
        <v>11</v>
      </c>
      <c r="O95" s="141">
        <f t="shared" ref="O95:O103" si="80">_xlfn.STDEV.P(G95:K95)</f>
        <v>4.4000000000000004</v>
      </c>
      <c r="P95" s="141">
        <f>(U95-M95)</f>
        <v>2.1999999999999993</v>
      </c>
      <c r="Q95" s="39">
        <v>11</v>
      </c>
      <c r="R95" s="39">
        <v>11</v>
      </c>
      <c r="S95" s="39">
        <v>7</v>
      </c>
      <c r="T95" s="39">
        <v>4</v>
      </c>
      <c r="U95" s="41">
        <v>12</v>
      </c>
      <c r="V95" s="40">
        <f>SUM(Q95:U95)</f>
        <v>45</v>
      </c>
      <c r="W95" s="141">
        <f>AVERAGE(Q95:U95)</f>
        <v>9</v>
      </c>
      <c r="X95" s="40">
        <f>MAX(Q95:U95)-MIN(Q95:U95)</f>
        <v>8</v>
      </c>
      <c r="Y95" s="141">
        <f>_xlfn.STDEV.P(Q95:U95)</f>
        <v>3.03315017762062</v>
      </c>
      <c r="Z95" s="141">
        <f t="shared" ref="Z95:Z103" si="81">(U95-W95)</f>
        <v>3</v>
      </c>
      <c r="AA95" s="42">
        <f t="shared" ref="AA95:AA103" si="82">SUM(Q95:U95,G95:K95)</f>
        <v>94</v>
      </c>
      <c r="AB95" s="144">
        <f t="shared" ref="AB95:AB103" si="83">AVERAGE(Q95:U95,G95:K95)</f>
        <v>9.4</v>
      </c>
      <c r="AC95" s="42">
        <f t="shared" ref="AC95:AC103" si="84">MAX(Q95:U95,G95:K95)-MIN(Q95:U95,G95:K95)</f>
        <v>12</v>
      </c>
      <c r="AD95" s="144">
        <f t="shared" ref="AD95:AD103" si="85">_xlfn.STDEV.P(Q95:U95,G95:K95)</f>
        <v>3.8</v>
      </c>
      <c r="AE95" s="144">
        <f t="shared" ref="AE95:AE103" si="86">(U95-AB95)</f>
        <v>2.5999999999999996</v>
      </c>
    </row>
    <row r="96" spans="2:31" ht="12.75" thickBot="1" x14ac:dyDescent="0.3">
      <c r="B96" s="58" t="s">
        <v>28</v>
      </c>
      <c r="C96" s="43" t="s">
        <v>307</v>
      </c>
      <c r="D96" s="247">
        <f>(D95/D105)</f>
        <v>0.11594202898550725</v>
      </c>
      <c r="E96" s="247">
        <f t="shared" ref="E96:K96" si="87">(E95/E105)</f>
        <v>0.11688311688311688</v>
      </c>
      <c r="F96" s="247">
        <f t="shared" si="87"/>
        <v>6.741573033707865E-2</v>
      </c>
      <c r="G96" s="138">
        <f t="shared" si="87"/>
        <v>0.20512820512820512</v>
      </c>
      <c r="H96" s="138">
        <f t="shared" si="87"/>
        <v>0.13333333333333333</v>
      </c>
      <c r="I96" s="138">
        <f t="shared" si="87"/>
        <v>0.13114754098360656</v>
      </c>
      <c r="J96" s="138">
        <f t="shared" si="87"/>
        <v>7.4626865671641784E-2</v>
      </c>
      <c r="K96" s="138">
        <f t="shared" si="87"/>
        <v>8.5714285714285715E-2</v>
      </c>
      <c r="L96" s="139">
        <f t="shared" ref="L96" si="88">(L95/L105)</f>
        <v>0.12860892388451445</v>
      </c>
      <c r="M96" s="228"/>
      <c r="N96" s="225"/>
      <c r="O96" s="228"/>
      <c r="P96" s="228"/>
      <c r="Q96" s="138">
        <f t="shared" ref="Q96:T96" si="89">(Q95/Q105)</f>
        <v>0.12087912087912088</v>
      </c>
      <c r="R96" s="138">
        <f t="shared" si="89"/>
        <v>0.12359550561797752</v>
      </c>
      <c r="S96" s="138">
        <f t="shared" si="89"/>
        <v>7.5268817204301078E-2</v>
      </c>
      <c r="T96" s="138">
        <f t="shared" si="89"/>
        <v>4.5977011494252873E-2</v>
      </c>
      <c r="U96" s="136">
        <f t="shared" ref="U96:AA96" si="90">(U95/U105)</f>
        <v>0.13043478260869565</v>
      </c>
      <c r="V96" s="139">
        <f t="shared" si="90"/>
        <v>9.9557522123893807E-2</v>
      </c>
      <c r="W96" s="228"/>
      <c r="X96" s="225"/>
      <c r="Y96" s="225"/>
      <c r="Z96" s="225"/>
      <c r="AA96" s="140">
        <f t="shared" si="90"/>
        <v>0.11284513805522209</v>
      </c>
      <c r="AB96" s="168"/>
      <c r="AC96" s="153"/>
      <c r="AD96" s="168"/>
      <c r="AE96" s="168"/>
    </row>
    <row r="97" spans="2:31" x14ac:dyDescent="0.25">
      <c r="B97" s="59" t="s">
        <v>202</v>
      </c>
      <c r="C97" s="38" t="s">
        <v>307</v>
      </c>
      <c r="D97" s="38">
        <v>5</v>
      </c>
      <c r="E97" s="38">
        <v>1</v>
      </c>
      <c r="F97" s="38">
        <v>1</v>
      </c>
      <c r="G97" s="39">
        <v>2</v>
      </c>
      <c r="H97" s="39">
        <v>1</v>
      </c>
      <c r="I97" s="39">
        <v>0</v>
      </c>
      <c r="J97" s="39">
        <v>0</v>
      </c>
      <c r="K97" s="39">
        <v>0</v>
      </c>
      <c r="L97" s="40">
        <f t="shared" si="77"/>
        <v>3</v>
      </c>
      <c r="M97" s="141">
        <f t="shared" si="78"/>
        <v>0.6</v>
      </c>
      <c r="N97" s="40">
        <f t="shared" si="79"/>
        <v>2</v>
      </c>
      <c r="O97" s="141">
        <f t="shared" si="80"/>
        <v>0.8</v>
      </c>
      <c r="P97" s="141">
        <f>(U97-M97)</f>
        <v>1.4</v>
      </c>
      <c r="Q97" s="39">
        <v>1</v>
      </c>
      <c r="R97" s="39">
        <v>2</v>
      </c>
      <c r="S97" s="39">
        <v>0</v>
      </c>
      <c r="T97" s="39">
        <v>3</v>
      </c>
      <c r="U97" s="41">
        <v>2</v>
      </c>
      <c r="V97" s="40">
        <f>SUM(Q97:U97)</f>
        <v>8</v>
      </c>
      <c r="W97" s="141">
        <f>AVERAGE(Q97:U97)</f>
        <v>1.6</v>
      </c>
      <c r="X97" s="40">
        <f>MAX(Q97:U97)-MIN(Q97:U97)</f>
        <v>3</v>
      </c>
      <c r="Y97" s="141">
        <f>_xlfn.STDEV.P(Q97:U97)</f>
        <v>1.019803902718557</v>
      </c>
      <c r="Z97" s="141">
        <f t="shared" si="81"/>
        <v>0.39999999999999991</v>
      </c>
      <c r="AA97" s="42">
        <f t="shared" si="82"/>
        <v>11</v>
      </c>
      <c r="AB97" s="144">
        <f t="shared" si="83"/>
        <v>1.1000000000000001</v>
      </c>
      <c r="AC97" s="42">
        <f t="shared" si="84"/>
        <v>3</v>
      </c>
      <c r="AD97" s="144">
        <f t="shared" si="85"/>
        <v>1.0440306508910551</v>
      </c>
      <c r="AE97" s="144">
        <f t="shared" si="86"/>
        <v>0.89999999999999991</v>
      </c>
    </row>
    <row r="98" spans="2:31" ht="12.75" thickBot="1" x14ac:dyDescent="0.3">
      <c r="B98" s="58" t="s">
        <v>28</v>
      </c>
      <c r="C98" s="43" t="s">
        <v>307</v>
      </c>
      <c r="D98" s="247">
        <f>(D97/D105)</f>
        <v>7.2463768115942032E-2</v>
      </c>
      <c r="E98" s="247">
        <f t="shared" ref="E98:K98" si="91">(E97/E105)</f>
        <v>1.2987012987012988E-2</v>
      </c>
      <c r="F98" s="247">
        <f t="shared" si="91"/>
        <v>1.1235955056179775E-2</v>
      </c>
      <c r="G98" s="138">
        <f t="shared" si="91"/>
        <v>2.564102564102564E-2</v>
      </c>
      <c r="H98" s="138">
        <f t="shared" si="91"/>
        <v>9.5238095238095247E-3</v>
      </c>
      <c r="I98" s="138">
        <f t="shared" si="91"/>
        <v>0</v>
      </c>
      <c r="J98" s="138">
        <f t="shared" si="91"/>
        <v>0</v>
      </c>
      <c r="K98" s="138">
        <f t="shared" si="91"/>
        <v>0</v>
      </c>
      <c r="L98" s="139">
        <f t="shared" ref="L98" si="92">(L97/L105)</f>
        <v>7.874015748031496E-3</v>
      </c>
      <c r="M98" s="228"/>
      <c r="N98" s="225"/>
      <c r="O98" s="228"/>
      <c r="P98" s="228"/>
      <c r="Q98" s="138">
        <f t="shared" ref="Q98:T98" si="93">(Q97/Q105)</f>
        <v>1.098901098901099E-2</v>
      </c>
      <c r="R98" s="138">
        <f t="shared" si="93"/>
        <v>2.247191011235955E-2</v>
      </c>
      <c r="S98" s="138">
        <f t="shared" si="93"/>
        <v>0</v>
      </c>
      <c r="T98" s="138">
        <f t="shared" si="93"/>
        <v>3.4482758620689655E-2</v>
      </c>
      <c r="U98" s="136">
        <f t="shared" ref="U98:AA98" si="94">(U97/U105)</f>
        <v>2.1739130434782608E-2</v>
      </c>
      <c r="V98" s="139">
        <f t="shared" si="94"/>
        <v>1.7699115044247787E-2</v>
      </c>
      <c r="W98" s="228"/>
      <c r="X98" s="225"/>
      <c r="Y98" s="225"/>
      <c r="Z98" s="225"/>
      <c r="AA98" s="140">
        <f t="shared" si="94"/>
        <v>1.3205282112845138E-2</v>
      </c>
      <c r="AB98" s="168"/>
      <c r="AC98" s="153"/>
      <c r="AD98" s="168"/>
      <c r="AE98" s="168"/>
    </row>
    <row r="99" spans="2:31" x14ac:dyDescent="0.25">
      <c r="B99" s="59" t="s">
        <v>203</v>
      </c>
      <c r="C99" s="38" t="s">
        <v>307</v>
      </c>
      <c r="D99" s="38">
        <v>0</v>
      </c>
      <c r="E99" s="38">
        <v>0</v>
      </c>
      <c r="F99" s="38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f t="shared" si="77"/>
        <v>0</v>
      </c>
      <c r="M99" s="141">
        <f t="shared" si="78"/>
        <v>0</v>
      </c>
      <c r="N99" s="40">
        <f t="shared" si="79"/>
        <v>0</v>
      </c>
      <c r="O99" s="141">
        <f t="shared" si="80"/>
        <v>0</v>
      </c>
      <c r="P99" s="141">
        <f>(U99-M99)</f>
        <v>0</v>
      </c>
      <c r="Q99" s="39">
        <v>0</v>
      </c>
      <c r="R99" s="39">
        <v>0</v>
      </c>
      <c r="S99" s="39">
        <v>0</v>
      </c>
      <c r="T99" s="39">
        <v>0</v>
      </c>
      <c r="U99" s="41">
        <v>0</v>
      </c>
      <c r="V99" s="40">
        <f>SUM(Q99:U99)</f>
        <v>0</v>
      </c>
      <c r="W99" s="141">
        <f>AVERAGE(Q99:U99)</f>
        <v>0</v>
      </c>
      <c r="X99" s="40">
        <f>MAX(Q99:U99)-MIN(Q99:U99)</f>
        <v>0</v>
      </c>
      <c r="Y99" s="141">
        <f>_xlfn.STDEV.P(Q99:U99)</f>
        <v>0</v>
      </c>
      <c r="Z99" s="141">
        <f t="shared" si="81"/>
        <v>0</v>
      </c>
      <c r="AA99" s="42">
        <f t="shared" si="82"/>
        <v>0</v>
      </c>
      <c r="AB99" s="144">
        <f t="shared" si="83"/>
        <v>0</v>
      </c>
      <c r="AC99" s="42">
        <f t="shared" si="84"/>
        <v>0</v>
      </c>
      <c r="AD99" s="144">
        <f t="shared" si="85"/>
        <v>0</v>
      </c>
      <c r="AE99" s="144">
        <f t="shared" si="86"/>
        <v>0</v>
      </c>
    </row>
    <row r="100" spans="2:31" ht="12.75" thickBot="1" x14ac:dyDescent="0.3">
      <c r="B100" s="58" t="s">
        <v>28</v>
      </c>
      <c r="C100" s="43" t="s">
        <v>307</v>
      </c>
      <c r="D100" s="247">
        <f>(D99/D105)</f>
        <v>0</v>
      </c>
      <c r="E100" s="247">
        <f t="shared" ref="E100:K100" si="95">(E99/E105)</f>
        <v>0</v>
      </c>
      <c r="F100" s="247">
        <f t="shared" si="95"/>
        <v>0</v>
      </c>
      <c r="G100" s="138">
        <f t="shared" si="95"/>
        <v>0</v>
      </c>
      <c r="H100" s="138">
        <f t="shared" si="95"/>
        <v>0</v>
      </c>
      <c r="I100" s="138">
        <f t="shared" si="95"/>
        <v>0</v>
      </c>
      <c r="J100" s="138">
        <f t="shared" si="95"/>
        <v>0</v>
      </c>
      <c r="K100" s="138">
        <f t="shared" si="95"/>
        <v>0</v>
      </c>
      <c r="L100" s="139">
        <f t="shared" ref="L100" si="96">(L99/L105)</f>
        <v>0</v>
      </c>
      <c r="M100" s="228"/>
      <c r="N100" s="225"/>
      <c r="O100" s="228"/>
      <c r="P100" s="228"/>
      <c r="Q100" s="138">
        <f t="shared" ref="Q100:T100" si="97">(Q99/Q105)</f>
        <v>0</v>
      </c>
      <c r="R100" s="138">
        <f t="shared" si="97"/>
        <v>0</v>
      </c>
      <c r="S100" s="138">
        <f t="shared" si="97"/>
        <v>0</v>
      </c>
      <c r="T100" s="138">
        <f t="shared" si="97"/>
        <v>0</v>
      </c>
      <c r="U100" s="136">
        <f t="shared" ref="U100:AA100" si="98">(U99/U105)</f>
        <v>0</v>
      </c>
      <c r="V100" s="139">
        <f t="shared" si="98"/>
        <v>0</v>
      </c>
      <c r="W100" s="228"/>
      <c r="X100" s="225"/>
      <c r="Y100" s="225"/>
      <c r="Z100" s="225"/>
      <c r="AA100" s="140">
        <f t="shared" si="98"/>
        <v>0</v>
      </c>
      <c r="AB100" s="168"/>
      <c r="AC100" s="153"/>
      <c r="AD100" s="168"/>
      <c r="AE100" s="168"/>
    </row>
    <row r="101" spans="2:31" x14ac:dyDescent="0.25">
      <c r="B101" s="59" t="s">
        <v>204</v>
      </c>
      <c r="C101" s="38" t="s">
        <v>307</v>
      </c>
      <c r="D101" s="38">
        <v>8</v>
      </c>
      <c r="E101" s="38">
        <v>7</v>
      </c>
      <c r="F101" s="38">
        <v>1</v>
      </c>
      <c r="G101" s="39">
        <v>2</v>
      </c>
      <c r="H101" s="39">
        <v>7</v>
      </c>
      <c r="I101" s="39">
        <v>3</v>
      </c>
      <c r="J101" s="39">
        <v>6</v>
      </c>
      <c r="K101" s="39">
        <v>12</v>
      </c>
      <c r="L101" s="40">
        <f t="shared" si="77"/>
        <v>30</v>
      </c>
      <c r="M101" s="141">
        <f t="shared" si="78"/>
        <v>6</v>
      </c>
      <c r="N101" s="40">
        <f t="shared" si="79"/>
        <v>10</v>
      </c>
      <c r="O101" s="141">
        <f t="shared" si="80"/>
        <v>3.5213633723318019</v>
      </c>
      <c r="P101" s="141">
        <f>(U101-M101)</f>
        <v>-5</v>
      </c>
      <c r="Q101" s="39">
        <v>5</v>
      </c>
      <c r="R101" s="39">
        <v>6</v>
      </c>
      <c r="S101" s="39">
        <v>11</v>
      </c>
      <c r="T101" s="39">
        <v>4</v>
      </c>
      <c r="U101" s="41">
        <v>1</v>
      </c>
      <c r="V101" s="40">
        <f>SUM(Q101:U101)</f>
        <v>27</v>
      </c>
      <c r="W101" s="141">
        <f>AVERAGE(Q101:U101)</f>
        <v>5.4</v>
      </c>
      <c r="X101" s="40">
        <f>MAX(Q101:U101)-MIN(Q101:U101)</f>
        <v>10</v>
      </c>
      <c r="Y101" s="141">
        <f>_xlfn.STDEV.P(Q101:U101)</f>
        <v>3.2619012860600183</v>
      </c>
      <c r="Z101" s="141">
        <f t="shared" si="81"/>
        <v>-4.4000000000000004</v>
      </c>
      <c r="AA101" s="42">
        <f t="shared" si="82"/>
        <v>57</v>
      </c>
      <c r="AB101" s="144">
        <f t="shared" si="83"/>
        <v>5.7</v>
      </c>
      <c r="AC101" s="42">
        <f t="shared" si="84"/>
        <v>11</v>
      </c>
      <c r="AD101" s="144">
        <f t="shared" si="85"/>
        <v>3.4073450074801639</v>
      </c>
      <c r="AE101" s="144">
        <f t="shared" si="86"/>
        <v>-4.7</v>
      </c>
    </row>
    <row r="102" spans="2:31" ht="12.75" thickBot="1" x14ac:dyDescent="0.3">
      <c r="B102" s="58" t="s">
        <v>28</v>
      </c>
      <c r="C102" s="43" t="s">
        <v>307</v>
      </c>
      <c r="D102" s="247">
        <f>(D101/D105)</f>
        <v>0.11594202898550725</v>
      </c>
      <c r="E102" s="247">
        <f t="shared" ref="E102:K102" si="99">(E101/E105)</f>
        <v>9.0909090909090912E-2</v>
      </c>
      <c r="F102" s="247">
        <f t="shared" si="99"/>
        <v>1.1235955056179775E-2</v>
      </c>
      <c r="G102" s="138">
        <f t="shared" si="99"/>
        <v>2.564102564102564E-2</v>
      </c>
      <c r="H102" s="138">
        <f t="shared" si="99"/>
        <v>6.6666666666666666E-2</v>
      </c>
      <c r="I102" s="138">
        <f t="shared" si="99"/>
        <v>4.9180327868852458E-2</v>
      </c>
      <c r="J102" s="138">
        <f t="shared" si="99"/>
        <v>8.9552238805970144E-2</v>
      </c>
      <c r="K102" s="138">
        <f t="shared" si="99"/>
        <v>0.17142857142857143</v>
      </c>
      <c r="L102" s="139">
        <f t="shared" ref="L102" si="100">(L101/L105)</f>
        <v>7.874015748031496E-2</v>
      </c>
      <c r="M102" s="228"/>
      <c r="N102" s="225"/>
      <c r="O102" s="228"/>
      <c r="P102" s="228"/>
      <c r="Q102" s="138">
        <f t="shared" ref="Q102:T102" si="101">(Q101/Q105)</f>
        <v>5.4945054945054944E-2</v>
      </c>
      <c r="R102" s="138">
        <f t="shared" si="101"/>
        <v>6.741573033707865E-2</v>
      </c>
      <c r="S102" s="138">
        <f t="shared" si="101"/>
        <v>0.11827956989247312</v>
      </c>
      <c r="T102" s="138">
        <f t="shared" si="101"/>
        <v>4.5977011494252873E-2</v>
      </c>
      <c r="U102" s="136">
        <f t="shared" ref="U102:AA102" si="102">(U101/U105)</f>
        <v>1.0869565217391304E-2</v>
      </c>
      <c r="V102" s="139">
        <f t="shared" si="102"/>
        <v>5.9734513274336286E-2</v>
      </c>
      <c r="W102" s="228"/>
      <c r="X102" s="225"/>
      <c r="Y102" s="225"/>
      <c r="Z102" s="225"/>
      <c r="AA102" s="140">
        <f t="shared" si="102"/>
        <v>6.8427370948379349E-2</v>
      </c>
      <c r="AB102" s="168"/>
      <c r="AC102" s="153"/>
      <c r="AD102" s="168"/>
      <c r="AE102" s="168"/>
    </row>
    <row r="103" spans="2:31" x14ac:dyDescent="0.25">
      <c r="B103" s="63" t="s">
        <v>205</v>
      </c>
      <c r="C103" s="38" t="s">
        <v>307</v>
      </c>
      <c r="D103" s="248">
        <v>0</v>
      </c>
      <c r="E103" s="248">
        <v>0</v>
      </c>
      <c r="F103" s="248">
        <v>0</v>
      </c>
      <c r="G103" s="52">
        <v>1</v>
      </c>
      <c r="H103" s="52">
        <v>1</v>
      </c>
      <c r="I103" s="52">
        <v>0</v>
      </c>
      <c r="J103" s="52">
        <v>0</v>
      </c>
      <c r="K103" s="52">
        <v>0</v>
      </c>
      <c r="L103" s="40">
        <f t="shared" si="77"/>
        <v>2</v>
      </c>
      <c r="M103" s="141">
        <f t="shared" si="78"/>
        <v>0.4</v>
      </c>
      <c r="N103" s="40">
        <f t="shared" si="79"/>
        <v>1</v>
      </c>
      <c r="O103" s="141">
        <f t="shared" si="80"/>
        <v>0.4898979485566356</v>
      </c>
      <c r="P103" s="141">
        <f>(U103-M103)</f>
        <v>-0.4</v>
      </c>
      <c r="Q103" s="52">
        <v>1</v>
      </c>
      <c r="R103" s="52">
        <v>1</v>
      </c>
      <c r="S103" s="52">
        <v>0</v>
      </c>
      <c r="T103" s="52">
        <v>0</v>
      </c>
      <c r="U103" s="54">
        <v>0</v>
      </c>
      <c r="V103" s="40">
        <f>SUM(Q103:U103)</f>
        <v>2</v>
      </c>
      <c r="W103" s="141">
        <f>AVERAGE(Q103:U103)</f>
        <v>0.4</v>
      </c>
      <c r="X103" s="40">
        <f>MAX(Q103:U103)-MIN(Q103:U103)</f>
        <v>1</v>
      </c>
      <c r="Y103" s="141">
        <f>_xlfn.STDEV.P(Q103:U103)</f>
        <v>0.4898979485566356</v>
      </c>
      <c r="Z103" s="141">
        <f t="shared" si="81"/>
        <v>-0.4</v>
      </c>
      <c r="AA103" s="42">
        <f t="shared" si="82"/>
        <v>4</v>
      </c>
      <c r="AB103" s="144">
        <f t="shared" si="83"/>
        <v>0.4</v>
      </c>
      <c r="AC103" s="42">
        <f t="shared" si="84"/>
        <v>1</v>
      </c>
      <c r="AD103" s="144">
        <f t="shared" si="85"/>
        <v>0.4898979485566356</v>
      </c>
      <c r="AE103" s="144">
        <f t="shared" si="86"/>
        <v>-0.4</v>
      </c>
    </row>
    <row r="104" spans="2:31" ht="12.75" thickBot="1" x14ac:dyDescent="0.3">
      <c r="B104" s="58" t="s">
        <v>28</v>
      </c>
      <c r="C104" s="43" t="s">
        <v>307</v>
      </c>
      <c r="D104" s="247">
        <f>(D103/D105)</f>
        <v>0</v>
      </c>
      <c r="E104" s="247">
        <f t="shared" ref="E104:K104" si="103">(E103/E105)</f>
        <v>0</v>
      </c>
      <c r="F104" s="247">
        <f t="shared" si="103"/>
        <v>0</v>
      </c>
      <c r="G104" s="138">
        <f t="shared" si="103"/>
        <v>1.282051282051282E-2</v>
      </c>
      <c r="H104" s="138">
        <f t="shared" si="103"/>
        <v>9.5238095238095247E-3</v>
      </c>
      <c r="I104" s="138">
        <f t="shared" si="103"/>
        <v>0</v>
      </c>
      <c r="J104" s="138">
        <f t="shared" si="103"/>
        <v>0</v>
      </c>
      <c r="K104" s="138">
        <f t="shared" si="103"/>
        <v>0</v>
      </c>
      <c r="L104" s="139">
        <f t="shared" ref="L104:AA104" si="104">(L103/L105)</f>
        <v>5.2493438320209973E-3</v>
      </c>
      <c r="M104" s="228"/>
      <c r="N104" s="225"/>
      <c r="O104" s="228"/>
      <c r="P104" s="228"/>
      <c r="Q104" s="138">
        <f t="shared" ref="Q104:T104" si="105">(Q103/Q105)</f>
        <v>1.098901098901099E-2</v>
      </c>
      <c r="R104" s="138">
        <f t="shared" si="105"/>
        <v>1.1235955056179775E-2</v>
      </c>
      <c r="S104" s="138">
        <f t="shared" si="105"/>
        <v>0</v>
      </c>
      <c r="T104" s="138">
        <f t="shared" si="105"/>
        <v>0</v>
      </c>
      <c r="U104" s="136">
        <f t="shared" si="104"/>
        <v>0</v>
      </c>
      <c r="V104" s="139">
        <f t="shared" si="104"/>
        <v>4.4247787610619468E-3</v>
      </c>
      <c r="W104" s="228"/>
      <c r="X104" s="225"/>
      <c r="Y104" s="225"/>
      <c r="Z104" s="225"/>
      <c r="AA104" s="140">
        <f t="shared" si="104"/>
        <v>4.8019207683073226E-3</v>
      </c>
      <c r="AB104" s="168"/>
      <c r="AC104" s="153"/>
      <c r="AD104" s="168"/>
      <c r="AE104" s="168"/>
    </row>
    <row r="105" spans="2:31" x14ac:dyDescent="0.25">
      <c r="B105" s="36" t="s">
        <v>178</v>
      </c>
      <c r="C105" s="30" t="s">
        <v>307</v>
      </c>
      <c r="D105" s="30">
        <v>69</v>
      </c>
      <c r="E105" s="30">
        <v>77</v>
      </c>
      <c r="F105" s="30">
        <v>89</v>
      </c>
      <c r="G105" s="31">
        <v>78</v>
      </c>
      <c r="H105" s="31">
        <v>105</v>
      </c>
      <c r="I105" s="31">
        <v>61</v>
      </c>
      <c r="J105" s="31">
        <v>67</v>
      </c>
      <c r="K105" s="31">
        <v>70</v>
      </c>
      <c r="L105" s="32">
        <f>SUM(G105:K105)</f>
        <v>381</v>
      </c>
      <c r="M105" s="32">
        <f>AVERAGE(G105:K105)</f>
        <v>76.2</v>
      </c>
      <c r="N105" s="32">
        <f>MAX(G105:K105)-MIN(G105:K105)</f>
        <v>44</v>
      </c>
      <c r="O105" s="132">
        <f>_xlfn.STDEV.P(G105:K105)</f>
        <v>15.406492138056606</v>
      </c>
      <c r="P105" s="132">
        <f>(U105-M105)</f>
        <v>15.799999999999997</v>
      </c>
      <c r="Q105" s="39">
        <v>91</v>
      </c>
      <c r="R105" s="31">
        <v>89</v>
      </c>
      <c r="S105" s="31">
        <v>93</v>
      </c>
      <c r="T105" s="31">
        <v>87</v>
      </c>
      <c r="U105" s="33">
        <v>92</v>
      </c>
      <c r="V105" s="32">
        <f>SUM(Q105:U105)</f>
        <v>452</v>
      </c>
      <c r="W105" s="32">
        <f>AVERAGE(Q105:U105)</f>
        <v>90.4</v>
      </c>
      <c r="X105" s="32">
        <f>MAX(Q105:U105)-MIN(Q105:U105)</f>
        <v>6</v>
      </c>
      <c r="Y105" s="132">
        <f>_xlfn.STDEV.P(Q105:U105)</f>
        <v>2.1540659228538015</v>
      </c>
      <c r="Z105" s="132">
        <f>(U105-W105)</f>
        <v>1.5999999999999943</v>
      </c>
      <c r="AA105" s="34">
        <f>SUM(Q105:U105,G105:K105)</f>
        <v>833</v>
      </c>
      <c r="AB105" s="34">
        <f>AVERAGE(Q105:U105,G105:K105)</f>
        <v>83.3</v>
      </c>
      <c r="AC105" s="34">
        <f>MAX(G105:K105,Q105:U105)-MIN(G105:K105,Q105:U105)</f>
        <v>44</v>
      </c>
      <c r="AD105" s="131">
        <f>_xlfn.STDEV.P(Q105:U105,G105:K105)</f>
        <v>13.092364186807515</v>
      </c>
      <c r="AE105" s="131">
        <f>(U105-AB105)</f>
        <v>8.7000000000000028</v>
      </c>
    </row>
    <row r="107" spans="2:31" x14ac:dyDescent="0.25">
      <c r="B107" s="274"/>
      <c r="C107" s="288" t="s">
        <v>421</v>
      </c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</row>
    <row r="108" spans="2:31" ht="24.75" thickBot="1" x14ac:dyDescent="0.3">
      <c r="B108" s="18"/>
      <c r="C108" s="19">
        <v>2009</v>
      </c>
      <c r="D108" s="19">
        <v>2010</v>
      </c>
      <c r="E108" s="19">
        <v>2011</v>
      </c>
      <c r="F108" s="19">
        <v>2012</v>
      </c>
      <c r="G108" s="20">
        <v>2013</v>
      </c>
      <c r="H108" s="20">
        <v>2014</v>
      </c>
      <c r="I108" s="20">
        <v>2015</v>
      </c>
      <c r="J108" s="20">
        <v>2016</v>
      </c>
      <c r="K108" s="20">
        <v>2017</v>
      </c>
      <c r="L108" s="21" t="s">
        <v>0</v>
      </c>
      <c r="M108" s="21" t="s">
        <v>1</v>
      </c>
      <c r="N108" s="21" t="s">
        <v>2</v>
      </c>
      <c r="O108" s="21" t="s">
        <v>3</v>
      </c>
      <c r="P108" s="21" t="s">
        <v>435</v>
      </c>
      <c r="Q108" s="20">
        <v>2018</v>
      </c>
      <c r="R108" s="20">
        <v>2019</v>
      </c>
      <c r="S108" s="20">
        <v>2020</v>
      </c>
      <c r="T108" s="20">
        <v>2021</v>
      </c>
      <c r="U108" s="22">
        <v>2022</v>
      </c>
      <c r="V108" s="21" t="s">
        <v>0</v>
      </c>
      <c r="W108" s="21" t="s">
        <v>1</v>
      </c>
      <c r="X108" s="21" t="s">
        <v>2</v>
      </c>
      <c r="Y108" s="21" t="s">
        <v>3</v>
      </c>
      <c r="Z108" s="21" t="s">
        <v>435</v>
      </c>
      <c r="AA108" s="23" t="s">
        <v>5</v>
      </c>
      <c r="AB108" s="23" t="s">
        <v>6</v>
      </c>
      <c r="AC108" s="23" t="s">
        <v>7</v>
      </c>
      <c r="AD108" s="23" t="s">
        <v>8</v>
      </c>
      <c r="AE108" s="23" t="s">
        <v>435</v>
      </c>
    </row>
    <row r="109" spans="2:31" ht="24" x14ac:dyDescent="0.25">
      <c r="B109" s="59" t="s">
        <v>206</v>
      </c>
      <c r="C109" s="38" t="s">
        <v>307</v>
      </c>
      <c r="D109" s="38">
        <v>10</v>
      </c>
      <c r="E109" s="38">
        <v>4</v>
      </c>
      <c r="F109" s="38">
        <v>17</v>
      </c>
      <c r="G109" s="39">
        <v>17</v>
      </c>
      <c r="H109" s="39">
        <v>24</v>
      </c>
      <c r="I109" s="39">
        <v>15</v>
      </c>
      <c r="J109" s="39">
        <v>16</v>
      </c>
      <c r="K109" s="39">
        <v>15</v>
      </c>
      <c r="L109" s="40">
        <f>SUM(G109:K109)</f>
        <v>87</v>
      </c>
      <c r="M109" s="141">
        <f>AVERAGE(G109:K109)</f>
        <v>17.399999999999999</v>
      </c>
      <c r="N109" s="40">
        <f>MAX(G109:K109)-MIN(G109:K109)</f>
        <v>9</v>
      </c>
      <c r="O109" s="141">
        <f>_xlfn.STDEV.P(G109:K109)</f>
        <v>3.3823069050575527</v>
      </c>
      <c r="P109" s="141">
        <f>(U109-M109)</f>
        <v>-3.3999999999999986</v>
      </c>
      <c r="Q109" s="39">
        <v>18</v>
      </c>
      <c r="R109" s="39">
        <v>14</v>
      </c>
      <c r="S109" s="39">
        <v>12</v>
      </c>
      <c r="T109" s="39">
        <v>17</v>
      </c>
      <c r="U109" s="41">
        <v>14</v>
      </c>
      <c r="V109" s="40">
        <f>SUM(Q109:U109)</f>
        <v>75</v>
      </c>
      <c r="W109" s="141">
        <f>AVERAGE(Q109:U109)</f>
        <v>15</v>
      </c>
      <c r="X109" s="40">
        <f>MAX(Q109:U109)-MIN(Q109:U109)</f>
        <v>6</v>
      </c>
      <c r="Y109" s="141">
        <f>_xlfn.STDEV.P(Q109:U109)</f>
        <v>2.1908902300206643</v>
      </c>
      <c r="Z109" s="141">
        <f>(U109-W109)</f>
        <v>-1</v>
      </c>
      <c r="AA109" s="42">
        <f>SUM(Q109:U109,G109:K109)</f>
        <v>162</v>
      </c>
      <c r="AB109" s="144">
        <f>AVERAGE(Q109:U109,G109:K109)</f>
        <v>16.2</v>
      </c>
      <c r="AC109" s="42">
        <f>MAX(Q109:U109,G109:K109)-MIN(Q109:U109,G109:K109)</f>
        <v>12</v>
      </c>
      <c r="AD109" s="144">
        <f>_xlfn.STDEV.P(Q109:U109,G109:K109)</f>
        <v>3.0919249667480613</v>
      </c>
      <c r="AE109" s="144">
        <f>(U109-AB109)</f>
        <v>-2.1999999999999993</v>
      </c>
    </row>
    <row r="110" spans="2:31" x14ac:dyDescent="0.25">
      <c r="B110" s="65" t="s">
        <v>100</v>
      </c>
      <c r="C110" s="51" t="s">
        <v>307</v>
      </c>
      <c r="D110" s="253">
        <v>4</v>
      </c>
      <c r="E110" s="253">
        <v>2</v>
      </c>
      <c r="F110" s="253">
        <v>10</v>
      </c>
      <c r="G110" s="217">
        <v>12</v>
      </c>
      <c r="H110" s="217">
        <v>18</v>
      </c>
      <c r="I110" s="217">
        <v>10</v>
      </c>
      <c r="J110" s="217">
        <v>12</v>
      </c>
      <c r="K110" s="217">
        <v>9</v>
      </c>
      <c r="L110" s="40">
        <f t="shared" ref="L110:L120" si="106">SUM(G110:K110)</f>
        <v>61</v>
      </c>
      <c r="M110" s="141">
        <f t="shared" ref="M110:M120" si="107">AVERAGE(G110:K110)</f>
        <v>12.2</v>
      </c>
      <c r="N110" s="40">
        <f t="shared" ref="N110:N120" si="108">MAX(G110:K110)-MIN(G110:K110)</f>
        <v>9</v>
      </c>
      <c r="O110" s="141">
        <f t="shared" ref="O110:O120" si="109">_xlfn.STDEV.P(G110:K110)</f>
        <v>3.1240998703626617</v>
      </c>
      <c r="P110" s="141">
        <f>(U110-M110)</f>
        <v>-1.1999999999999993</v>
      </c>
      <c r="Q110" s="217">
        <v>14</v>
      </c>
      <c r="R110" s="217">
        <v>7</v>
      </c>
      <c r="S110" s="217">
        <v>7</v>
      </c>
      <c r="T110" s="217">
        <v>12</v>
      </c>
      <c r="U110" s="218">
        <v>11</v>
      </c>
      <c r="V110" s="40">
        <f>SUM(Q110:U110)</f>
        <v>51</v>
      </c>
      <c r="W110" s="141">
        <f>AVERAGE(Q110:U110)</f>
        <v>10.199999999999999</v>
      </c>
      <c r="X110" s="40">
        <f>MAX(Q110:U110)-MIN(Q110:U110)</f>
        <v>7</v>
      </c>
      <c r="Y110" s="141">
        <f>_xlfn.STDEV.P(Q110:U110)</f>
        <v>2.7856776554368237</v>
      </c>
      <c r="Z110" s="141">
        <f t="shared" ref="Z110:Z120" si="110">(U110-W110)</f>
        <v>0.80000000000000071</v>
      </c>
      <c r="AA110" s="42">
        <f t="shared" ref="AA110:AA120" si="111">SUM(Q110:U110,G110:K110)</f>
        <v>112</v>
      </c>
      <c r="AB110" s="144">
        <f t="shared" ref="AB110:AB120" si="112">AVERAGE(Q110:U110,G110:K110)</f>
        <v>11.2</v>
      </c>
      <c r="AC110" s="42">
        <f t="shared" ref="AC110:AC120" si="113">MAX(Q110:U110,G110:K110)-MIN(Q110:U110,G110:K110)</f>
        <v>11</v>
      </c>
      <c r="AD110" s="144">
        <f t="shared" ref="AD110:AD120" si="114">_xlfn.STDEV.P(Q110:U110,G110:K110)</f>
        <v>3.1240998703626617</v>
      </c>
      <c r="AE110" s="144">
        <f t="shared" ref="AE110:AE120" si="115">(U110-AB110)</f>
        <v>-0.19999999999999929</v>
      </c>
    </row>
    <row r="111" spans="2:31" x14ac:dyDescent="0.25">
      <c r="B111" s="65" t="s">
        <v>207</v>
      </c>
      <c r="C111" s="51" t="s">
        <v>307</v>
      </c>
      <c r="D111" s="253">
        <v>6</v>
      </c>
      <c r="E111" s="253">
        <v>2</v>
      </c>
      <c r="F111" s="253">
        <v>7</v>
      </c>
      <c r="G111" s="217">
        <v>5</v>
      </c>
      <c r="H111" s="217">
        <v>6</v>
      </c>
      <c r="I111" s="217">
        <v>5</v>
      </c>
      <c r="J111" s="217">
        <v>4</v>
      </c>
      <c r="K111" s="217">
        <v>6</v>
      </c>
      <c r="L111" s="40">
        <f t="shared" si="106"/>
        <v>26</v>
      </c>
      <c r="M111" s="141">
        <f t="shared" si="107"/>
        <v>5.2</v>
      </c>
      <c r="N111" s="40">
        <f t="shared" si="108"/>
        <v>2</v>
      </c>
      <c r="O111" s="141">
        <f t="shared" si="109"/>
        <v>0.74833147735478833</v>
      </c>
      <c r="P111" s="141">
        <f>(U111-M111)</f>
        <v>-2.2000000000000002</v>
      </c>
      <c r="Q111" s="217">
        <v>4</v>
      </c>
      <c r="R111" s="217">
        <v>7</v>
      </c>
      <c r="S111" s="217">
        <v>5</v>
      </c>
      <c r="T111" s="217">
        <v>5</v>
      </c>
      <c r="U111" s="218">
        <v>3</v>
      </c>
      <c r="V111" s="40">
        <f>SUM(Q111:U111)</f>
        <v>24</v>
      </c>
      <c r="W111" s="141">
        <f>AVERAGE(Q111:U111)</f>
        <v>4.8</v>
      </c>
      <c r="X111" s="40">
        <f>MAX(Q111:U111)-MIN(Q111:U111)</f>
        <v>4</v>
      </c>
      <c r="Y111" s="141">
        <f>_xlfn.STDEV.P(Q111:U111)</f>
        <v>1.3266499161421599</v>
      </c>
      <c r="Z111" s="141">
        <f t="shared" si="110"/>
        <v>-1.7999999999999998</v>
      </c>
      <c r="AA111" s="42">
        <f t="shared" si="111"/>
        <v>50</v>
      </c>
      <c r="AB111" s="144">
        <f t="shared" si="112"/>
        <v>5</v>
      </c>
      <c r="AC111" s="42">
        <f t="shared" si="113"/>
        <v>4</v>
      </c>
      <c r="AD111" s="144">
        <f t="shared" si="114"/>
        <v>1.0954451150103321</v>
      </c>
      <c r="AE111" s="144">
        <f t="shared" si="115"/>
        <v>-2</v>
      </c>
    </row>
    <row r="112" spans="2:31" ht="24" x14ac:dyDescent="0.25">
      <c r="B112" s="65" t="s">
        <v>208</v>
      </c>
      <c r="C112" s="50" t="s">
        <v>307</v>
      </c>
      <c r="D112" s="254">
        <f>(D110/D109)</f>
        <v>0.4</v>
      </c>
      <c r="E112" s="254">
        <f t="shared" ref="E112:K112" si="116">(E110/E109)</f>
        <v>0.5</v>
      </c>
      <c r="F112" s="254">
        <f t="shared" si="116"/>
        <v>0.58823529411764708</v>
      </c>
      <c r="G112" s="230">
        <f t="shared" si="116"/>
        <v>0.70588235294117652</v>
      </c>
      <c r="H112" s="230">
        <f t="shared" si="116"/>
        <v>0.75</v>
      </c>
      <c r="I112" s="230">
        <f t="shared" si="116"/>
        <v>0.66666666666666663</v>
      </c>
      <c r="J112" s="230">
        <f t="shared" si="116"/>
        <v>0.75</v>
      </c>
      <c r="K112" s="230">
        <f t="shared" si="116"/>
        <v>0.6</v>
      </c>
      <c r="L112" s="232">
        <f t="shared" ref="L112" si="117">(L110/L109)</f>
        <v>0.70114942528735635</v>
      </c>
      <c r="M112" s="270"/>
      <c r="N112" s="270"/>
      <c r="O112" s="270"/>
      <c r="P112" s="270"/>
      <c r="Q112" s="230">
        <f t="shared" ref="Q112:T112" si="118">(Q110/Q109)</f>
        <v>0.77777777777777779</v>
      </c>
      <c r="R112" s="230">
        <f t="shared" si="118"/>
        <v>0.5</v>
      </c>
      <c r="S112" s="230">
        <f t="shared" si="118"/>
        <v>0.58333333333333337</v>
      </c>
      <c r="T112" s="230">
        <f t="shared" si="118"/>
        <v>0.70588235294117652</v>
      </c>
      <c r="U112" s="231">
        <f t="shared" ref="U112:AA112" si="119">(U110/U109)</f>
        <v>0.7857142857142857</v>
      </c>
      <c r="V112" s="232">
        <f t="shared" si="119"/>
        <v>0.68</v>
      </c>
      <c r="W112" s="270"/>
      <c r="X112" s="270"/>
      <c r="Y112" s="270"/>
      <c r="Z112" s="270"/>
      <c r="AA112" s="233">
        <f t="shared" si="119"/>
        <v>0.69135802469135799</v>
      </c>
      <c r="AB112" s="267"/>
      <c r="AC112" s="268"/>
      <c r="AD112" s="267"/>
      <c r="AE112" s="267"/>
    </row>
    <row r="113" spans="2:31" ht="12.75" thickBot="1" x14ac:dyDescent="0.3">
      <c r="B113" s="58" t="s">
        <v>28</v>
      </c>
      <c r="C113" s="66" t="s">
        <v>307</v>
      </c>
      <c r="D113" s="247">
        <f>(D109/D122)</f>
        <v>0.14492753623188406</v>
      </c>
      <c r="E113" s="247">
        <f t="shared" ref="E113:K113" si="120">(E109/E122)</f>
        <v>5.1948051948051951E-2</v>
      </c>
      <c r="F113" s="247">
        <f t="shared" si="120"/>
        <v>0.19101123595505617</v>
      </c>
      <c r="G113" s="138">
        <f t="shared" si="120"/>
        <v>0.21794871794871795</v>
      </c>
      <c r="H113" s="138">
        <f t="shared" si="120"/>
        <v>0.22857142857142856</v>
      </c>
      <c r="I113" s="138">
        <f t="shared" si="120"/>
        <v>0.24590163934426229</v>
      </c>
      <c r="J113" s="138">
        <f t="shared" si="120"/>
        <v>0.23880597014925373</v>
      </c>
      <c r="K113" s="138">
        <f t="shared" si="120"/>
        <v>0.21428571428571427</v>
      </c>
      <c r="L113" s="139">
        <f t="shared" ref="L113" si="121">(L109/L122)</f>
        <v>0.2283464566929134</v>
      </c>
      <c r="M113" s="269"/>
      <c r="N113" s="269"/>
      <c r="O113" s="269"/>
      <c r="P113" s="269"/>
      <c r="Q113" s="138">
        <f t="shared" ref="Q113:T113" si="122">(Q109/Q122)</f>
        <v>0.19780219780219779</v>
      </c>
      <c r="R113" s="138">
        <f t="shared" si="122"/>
        <v>0.15730337078651685</v>
      </c>
      <c r="S113" s="138">
        <f t="shared" si="122"/>
        <v>0.12903225806451613</v>
      </c>
      <c r="T113" s="138">
        <f t="shared" si="122"/>
        <v>0.19540229885057472</v>
      </c>
      <c r="U113" s="136">
        <f t="shared" ref="U113:AA113" si="123">(U109/U122)</f>
        <v>0.15217391304347827</v>
      </c>
      <c r="V113" s="139">
        <f t="shared" si="123"/>
        <v>0.16592920353982302</v>
      </c>
      <c r="W113" s="269"/>
      <c r="X113" s="269"/>
      <c r="Y113" s="269"/>
      <c r="Z113" s="269"/>
      <c r="AA113" s="140">
        <f t="shared" si="123"/>
        <v>0.19447779111644659</v>
      </c>
      <c r="AB113" s="265"/>
      <c r="AC113" s="266"/>
      <c r="AD113" s="265"/>
      <c r="AE113" s="265"/>
    </row>
    <row r="114" spans="2:31" x14ac:dyDescent="0.25">
      <c r="B114" s="59" t="s">
        <v>209</v>
      </c>
      <c r="C114" s="38" t="s">
        <v>307</v>
      </c>
      <c r="D114" s="38">
        <v>0</v>
      </c>
      <c r="E114" s="38">
        <v>0</v>
      </c>
      <c r="F114" s="38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f t="shared" si="106"/>
        <v>0</v>
      </c>
      <c r="M114" s="141">
        <f t="shared" si="107"/>
        <v>0</v>
      </c>
      <c r="N114" s="40">
        <f t="shared" si="108"/>
        <v>0</v>
      </c>
      <c r="O114" s="141">
        <f t="shared" si="109"/>
        <v>0</v>
      </c>
      <c r="P114" s="141">
        <f>(U114-M114)</f>
        <v>0</v>
      </c>
      <c r="Q114" s="39">
        <v>0</v>
      </c>
      <c r="R114" s="39">
        <v>0</v>
      </c>
      <c r="S114" s="39">
        <v>0</v>
      </c>
      <c r="T114" s="39">
        <v>0</v>
      </c>
      <c r="U114" s="41">
        <v>0</v>
      </c>
      <c r="V114" s="40">
        <f>SUM(Q114:U114)</f>
        <v>0</v>
      </c>
      <c r="W114" s="141">
        <f>AVERAGE(Q114:U114)</f>
        <v>0</v>
      </c>
      <c r="X114" s="40">
        <f>MAX(Q114:U114)-MIN(Q114:U114)</f>
        <v>0</v>
      </c>
      <c r="Y114" s="141">
        <f>_xlfn.STDEV.P(Q114:U114)</f>
        <v>0</v>
      </c>
      <c r="Z114" s="141">
        <f t="shared" si="110"/>
        <v>0</v>
      </c>
      <c r="AA114" s="42">
        <f t="shared" si="111"/>
        <v>0</v>
      </c>
      <c r="AB114" s="144">
        <f t="shared" si="112"/>
        <v>0</v>
      </c>
      <c r="AC114" s="42">
        <f t="shared" si="113"/>
        <v>0</v>
      </c>
      <c r="AD114" s="144">
        <f t="shared" si="114"/>
        <v>0</v>
      </c>
      <c r="AE114" s="144">
        <f t="shared" si="115"/>
        <v>0</v>
      </c>
    </row>
    <row r="115" spans="2:31" ht="12.75" thickBot="1" x14ac:dyDescent="0.3">
      <c r="B115" s="58" t="s">
        <v>28</v>
      </c>
      <c r="C115" s="43" t="s">
        <v>307</v>
      </c>
      <c r="D115" s="247">
        <f>(D114/D122)</f>
        <v>0</v>
      </c>
      <c r="E115" s="247">
        <f t="shared" ref="E115:K115" si="124">(E114/E122)</f>
        <v>0</v>
      </c>
      <c r="F115" s="247">
        <f t="shared" si="124"/>
        <v>0</v>
      </c>
      <c r="G115" s="138">
        <f t="shared" si="124"/>
        <v>0</v>
      </c>
      <c r="H115" s="138">
        <f t="shared" si="124"/>
        <v>0</v>
      </c>
      <c r="I115" s="138">
        <f t="shared" si="124"/>
        <v>0</v>
      </c>
      <c r="J115" s="138">
        <f t="shared" si="124"/>
        <v>0</v>
      </c>
      <c r="K115" s="138">
        <f t="shared" si="124"/>
        <v>0</v>
      </c>
      <c r="L115" s="139">
        <f t="shared" ref="L115" si="125">(L114/L122)</f>
        <v>0</v>
      </c>
      <c r="M115" s="214"/>
      <c r="N115" s="214"/>
      <c r="O115" s="214"/>
      <c r="P115" s="214"/>
      <c r="Q115" s="138">
        <f t="shared" ref="Q115:T115" si="126">(Q114/Q122)</f>
        <v>0</v>
      </c>
      <c r="R115" s="138">
        <f t="shared" si="126"/>
        <v>0</v>
      </c>
      <c r="S115" s="138">
        <f t="shared" si="126"/>
        <v>0</v>
      </c>
      <c r="T115" s="138">
        <f t="shared" si="126"/>
        <v>0</v>
      </c>
      <c r="U115" s="136">
        <f t="shared" ref="U115:AA115" si="127">(U114/U122)</f>
        <v>0</v>
      </c>
      <c r="V115" s="139">
        <f t="shared" si="127"/>
        <v>0</v>
      </c>
      <c r="W115" s="214"/>
      <c r="X115" s="214"/>
      <c r="Y115" s="214"/>
      <c r="Z115" s="214"/>
      <c r="AA115" s="140">
        <f t="shared" si="127"/>
        <v>0</v>
      </c>
      <c r="AB115" s="168"/>
      <c r="AC115" s="153"/>
      <c r="AD115" s="168"/>
      <c r="AE115" s="168"/>
    </row>
    <row r="116" spans="2:31" x14ac:dyDescent="0.25">
      <c r="B116" s="59" t="s">
        <v>210</v>
      </c>
      <c r="C116" s="38" t="s">
        <v>307</v>
      </c>
      <c r="D116" s="38">
        <v>0</v>
      </c>
      <c r="E116" s="38">
        <v>0</v>
      </c>
      <c r="F116" s="38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f t="shared" si="106"/>
        <v>0</v>
      </c>
      <c r="M116" s="141">
        <f t="shared" si="107"/>
        <v>0</v>
      </c>
      <c r="N116" s="40">
        <f t="shared" si="108"/>
        <v>0</v>
      </c>
      <c r="O116" s="141">
        <f t="shared" si="109"/>
        <v>0</v>
      </c>
      <c r="P116" s="141">
        <f>(U116-M116)</f>
        <v>0</v>
      </c>
      <c r="Q116" s="39">
        <v>0</v>
      </c>
      <c r="R116" s="39">
        <v>0</v>
      </c>
      <c r="S116" s="39">
        <v>0</v>
      </c>
      <c r="T116" s="39">
        <v>0</v>
      </c>
      <c r="U116" s="41">
        <v>0</v>
      </c>
      <c r="V116" s="40">
        <f>SUM(Q116:U116)</f>
        <v>0</v>
      </c>
      <c r="W116" s="141">
        <f>AVERAGE(Q116:U116)</f>
        <v>0</v>
      </c>
      <c r="X116" s="40">
        <f>MAX(Q116:U116)-MIN(Q116:U116)</f>
        <v>0</v>
      </c>
      <c r="Y116" s="141">
        <f>_xlfn.STDEV.P(Q116:U116)</f>
        <v>0</v>
      </c>
      <c r="Z116" s="141">
        <f t="shared" si="110"/>
        <v>0</v>
      </c>
      <c r="AA116" s="42">
        <f t="shared" si="111"/>
        <v>0</v>
      </c>
      <c r="AB116" s="144">
        <f t="shared" si="112"/>
        <v>0</v>
      </c>
      <c r="AC116" s="42">
        <f t="shared" si="113"/>
        <v>0</v>
      </c>
      <c r="AD116" s="144">
        <f t="shared" si="114"/>
        <v>0</v>
      </c>
      <c r="AE116" s="144">
        <f t="shared" si="115"/>
        <v>0</v>
      </c>
    </row>
    <row r="117" spans="2:31" ht="12.75" thickBot="1" x14ac:dyDescent="0.3">
      <c r="B117" s="58" t="s">
        <v>28</v>
      </c>
      <c r="C117" s="43" t="s">
        <v>307</v>
      </c>
      <c r="D117" s="247">
        <f>(D116/D122)</f>
        <v>0</v>
      </c>
      <c r="E117" s="247">
        <f t="shared" ref="E117:K117" si="128">(E116/E122)</f>
        <v>0</v>
      </c>
      <c r="F117" s="247">
        <f t="shared" si="128"/>
        <v>0</v>
      </c>
      <c r="G117" s="138">
        <f t="shared" si="128"/>
        <v>0</v>
      </c>
      <c r="H117" s="138">
        <f t="shared" si="128"/>
        <v>0</v>
      </c>
      <c r="I117" s="138">
        <f t="shared" si="128"/>
        <v>0</v>
      </c>
      <c r="J117" s="138">
        <f t="shared" si="128"/>
        <v>0</v>
      </c>
      <c r="K117" s="138">
        <f t="shared" si="128"/>
        <v>0</v>
      </c>
      <c r="L117" s="139">
        <f t="shared" ref="L117" si="129">(L116/L122)</f>
        <v>0</v>
      </c>
      <c r="M117" s="214"/>
      <c r="N117" s="214"/>
      <c r="O117" s="214"/>
      <c r="P117" s="214"/>
      <c r="Q117" s="138">
        <f t="shared" ref="Q117:T117" si="130">(Q116/Q122)</f>
        <v>0</v>
      </c>
      <c r="R117" s="138">
        <f t="shared" si="130"/>
        <v>0</v>
      </c>
      <c r="S117" s="138">
        <f t="shared" si="130"/>
        <v>0</v>
      </c>
      <c r="T117" s="138">
        <f t="shared" si="130"/>
        <v>0</v>
      </c>
      <c r="U117" s="136">
        <f t="shared" ref="U117:AA117" si="131">(U116/U122)</f>
        <v>0</v>
      </c>
      <c r="V117" s="139">
        <f t="shared" si="131"/>
        <v>0</v>
      </c>
      <c r="W117" s="214"/>
      <c r="X117" s="214"/>
      <c r="Y117" s="214"/>
      <c r="Z117" s="214"/>
      <c r="AA117" s="140">
        <f t="shared" si="131"/>
        <v>0</v>
      </c>
      <c r="AB117" s="168"/>
      <c r="AC117" s="153"/>
      <c r="AD117" s="168"/>
      <c r="AE117" s="168"/>
    </row>
    <row r="118" spans="2:31" x14ac:dyDescent="0.25">
      <c r="B118" s="59" t="s">
        <v>211</v>
      </c>
      <c r="C118" s="38" t="s">
        <v>307</v>
      </c>
      <c r="D118" s="38">
        <v>0</v>
      </c>
      <c r="E118" s="38">
        <v>0</v>
      </c>
      <c r="F118" s="38">
        <v>0</v>
      </c>
      <c r="G118" s="39">
        <v>0</v>
      </c>
      <c r="H118" s="39">
        <v>1</v>
      </c>
      <c r="I118" s="39">
        <v>0</v>
      </c>
      <c r="J118" s="39">
        <v>1</v>
      </c>
      <c r="K118" s="39">
        <v>1</v>
      </c>
      <c r="L118" s="40">
        <f t="shared" si="106"/>
        <v>3</v>
      </c>
      <c r="M118" s="141">
        <f t="shared" si="107"/>
        <v>0.6</v>
      </c>
      <c r="N118" s="40">
        <f t="shared" si="108"/>
        <v>1</v>
      </c>
      <c r="O118" s="141">
        <f t="shared" si="109"/>
        <v>0.4898979485566356</v>
      </c>
      <c r="P118" s="141">
        <f>(U118-M118)</f>
        <v>-0.6</v>
      </c>
      <c r="Q118" s="39">
        <v>2</v>
      </c>
      <c r="R118" s="39">
        <v>1</v>
      </c>
      <c r="S118" s="39">
        <v>0</v>
      </c>
      <c r="T118" s="39">
        <v>0</v>
      </c>
      <c r="U118" s="41">
        <v>0</v>
      </c>
      <c r="V118" s="40">
        <f>SUM(Q118:U118)</f>
        <v>3</v>
      </c>
      <c r="W118" s="141">
        <f>AVERAGE(Q118:U118)</f>
        <v>0.6</v>
      </c>
      <c r="X118" s="40">
        <f>MAX(Q118:U118)-MIN(Q118:U118)</f>
        <v>2</v>
      </c>
      <c r="Y118" s="141">
        <f>_xlfn.STDEV.P(Q118:U118)</f>
        <v>0.8</v>
      </c>
      <c r="Z118" s="141">
        <f t="shared" si="110"/>
        <v>-0.6</v>
      </c>
      <c r="AA118" s="42">
        <f t="shared" si="111"/>
        <v>6</v>
      </c>
      <c r="AB118" s="144">
        <f t="shared" si="112"/>
        <v>0.6</v>
      </c>
      <c r="AC118" s="42">
        <f t="shared" si="113"/>
        <v>2</v>
      </c>
      <c r="AD118" s="144">
        <f t="shared" si="114"/>
        <v>0.66332495807107994</v>
      </c>
      <c r="AE118" s="144">
        <f t="shared" si="115"/>
        <v>-0.6</v>
      </c>
    </row>
    <row r="119" spans="2:31" ht="12.75" thickBot="1" x14ac:dyDescent="0.3">
      <c r="B119" s="58" t="s">
        <v>28</v>
      </c>
      <c r="C119" s="43" t="s">
        <v>307</v>
      </c>
      <c r="D119" s="247">
        <f>(D118/D122)</f>
        <v>0</v>
      </c>
      <c r="E119" s="247">
        <f t="shared" ref="E119:K119" si="132">(E118/E122)</f>
        <v>0</v>
      </c>
      <c r="F119" s="247">
        <f t="shared" si="132"/>
        <v>0</v>
      </c>
      <c r="G119" s="138">
        <f t="shared" si="132"/>
        <v>0</v>
      </c>
      <c r="H119" s="138">
        <f t="shared" si="132"/>
        <v>9.5238095238095247E-3</v>
      </c>
      <c r="I119" s="138">
        <f t="shared" si="132"/>
        <v>0</v>
      </c>
      <c r="J119" s="138">
        <f t="shared" si="132"/>
        <v>1.4925373134328358E-2</v>
      </c>
      <c r="K119" s="138">
        <f t="shared" si="132"/>
        <v>1.4285714285714285E-2</v>
      </c>
      <c r="L119" s="139">
        <f t="shared" ref="L119" si="133">(L118/L122)</f>
        <v>7.874015748031496E-3</v>
      </c>
      <c r="M119" s="214"/>
      <c r="N119" s="214"/>
      <c r="O119" s="214"/>
      <c r="P119" s="214"/>
      <c r="Q119" s="138">
        <f t="shared" ref="Q119:T119" si="134">(Q118/Q122)</f>
        <v>2.197802197802198E-2</v>
      </c>
      <c r="R119" s="138">
        <f t="shared" si="134"/>
        <v>1.1235955056179775E-2</v>
      </c>
      <c r="S119" s="138">
        <f t="shared" si="134"/>
        <v>0</v>
      </c>
      <c r="T119" s="138">
        <f t="shared" si="134"/>
        <v>0</v>
      </c>
      <c r="U119" s="136">
        <f t="shared" ref="U119:AA119" si="135">(U118/U122)</f>
        <v>0</v>
      </c>
      <c r="V119" s="139">
        <f t="shared" si="135"/>
        <v>6.6371681415929203E-3</v>
      </c>
      <c r="W119" s="214"/>
      <c r="X119" s="214"/>
      <c r="Y119" s="214"/>
      <c r="Z119" s="214"/>
      <c r="AA119" s="140">
        <f t="shared" si="135"/>
        <v>7.2028811524609843E-3</v>
      </c>
      <c r="AB119" s="168"/>
      <c r="AC119" s="153"/>
      <c r="AD119" s="168"/>
      <c r="AE119" s="168"/>
    </row>
    <row r="120" spans="2:31" x14ac:dyDescent="0.25">
      <c r="B120" s="59" t="s">
        <v>212</v>
      </c>
      <c r="C120" s="38" t="s">
        <v>307</v>
      </c>
      <c r="D120" s="38">
        <v>0</v>
      </c>
      <c r="E120" s="38">
        <v>0</v>
      </c>
      <c r="F120" s="38">
        <v>0</v>
      </c>
      <c r="G120" s="39">
        <v>0</v>
      </c>
      <c r="H120" s="39">
        <v>1</v>
      </c>
      <c r="I120" s="39">
        <v>0</v>
      </c>
      <c r="J120" s="39">
        <v>0</v>
      </c>
      <c r="K120" s="39">
        <v>0</v>
      </c>
      <c r="L120" s="40">
        <f t="shared" si="106"/>
        <v>1</v>
      </c>
      <c r="M120" s="141">
        <f t="shared" si="107"/>
        <v>0.2</v>
      </c>
      <c r="N120" s="40">
        <f t="shared" si="108"/>
        <v>1</v>
      </c>
      <c r="O120" s="141">
        <f t="shared" si="109"/>
        <v>0.4</v>
      </c>
      <c r="P120" s="141">
        <f>(U120-M120)</f>
        <v>0.8</v>
      </c>
      <c r="Q120" s="39">
        <v>0</v>
      </c>
      <c r="R120" s="39">
        <v>0</v>
      </c>
      <c r="S120" s="39">
        <v>1</v>
      </c>
      <c r="T120" s="39">
        <v>0</v>
      </c>
      <c r="U120" s="41">
        <v>1</v>
      </c>
      <c r="V120" s="40">
        <f>SUM(Q120:U120)</f>
        <v>2</v>
      </c>
      <c r="W120" s="141">
        <f>AVERAGE(Q120:U120)</f>
        <v>0.4</v>
      </c>
      <c r="X120" s="40">
        <f>MAX(Q120:U120)-MIN(Q120:U120)</f>
        <v>1</v>
      </c>
      <c r="Y120" s="141">
        <f>_xlfn.STDEV.P(Q120:U120)</f>
        <v>0.4898979485566356</v>
      </c>
      <c r="Z120" s="141">
        <f t="shared" si="110"/>
        <v>0.6</v>
      </c>
      <c r="AA120" s="42">
        <f t="shared" si="111"/>
        <v>3</v>
      </c>
      <c r="AB120" s="144">
        <f t="shared" si="112"/>
        <v>0.3</v>
      </c>
      <c r="AC120" s="42">
        <f t="shared" si="113"/>
        <v>1</v>
      </c>
      <c r="AD120" s="144">
        <f t="shared" si="114"/>
        <v>0.45825756949558399</v>
      </c>
      <c r="AE120" s="144">
        <f t="shared" si="115"/>
        <v>0.7</v>
      </c>
    </row>
    <row r="121" spans="2:31" ht="12.75" thickBot="1" x14ac:dyDescent="0.3">
      <c r="B121" s="58" t="s">
        <v>28</v>
      </c>
      <c r="C121" s="43" t="s">
        <v>307</v>
      </c>
      <c r="D121" s="247">
        <f>(D120/D122)</f>
        <v>0</v>
      </c>
      <c r="E121" s="247">
        <f t="shared" ref="E121:K121" si="136">(E120/E122)</f>
        <v>0</v>
      </c>
      <c r="F121" s="247">
        <f t="shared" si="136"/>
        <v>0</v>
      </c>
      <c r="G121" s="138">
        <f t="shared" si="136"/>
        <v>0</v>
      </c>
      <c r="H121" s="138">
        <f t="shared" si="136"/>
        <v>9.5238095238095247E-3</v>
      </c>
      <c r="I121" s="138">
        <f t="shared" si="136"/>
        <v>0</v>
      </c>
      <c r="J121" s="138">
        <f t="shared" si="136"/>
        <v>0</v>
      </c>
      <c r="K121" s="138">
        <f t="shared" si="136"/>
        <v>0</v>
      </c>
      <c r="L121" s="139">
        <f t="shared" ref="L121:AA121" si="137">(L120/L122)</f>
        <v>2.6246719160104987E-3</v>
      </c>
      <c r="M121" s="214"/>
      <c r="N121" s="214"/>
      <c r="O121" s="214"/>
      <c r="P121" s="214"/>
      <c r="Q121" s="138">
        <f t="shared" ref="Q121:T121" si="138">(Q120/Q122)</f>
        <v>0</v>
      </c>
      <c r="R121" s="138">
        <f t="shared" si="138"/>
        <v>0</v>
      </c>
      <c r="S121" s="138">
        <f t="shared" si="138"/>
        <v>1.0752688172043012E-2</v>
      </c>
      <c r="T121" s="138">
        <f t="shared" si="138"/>
        <v>0</v>
      </c>
      <c r="U121" s="136">
        <f t="shared" si="137"/>
        <v>1.0869565217391304E-2</v>
      </c>
      <c r="V121" s="139">
        <f t="shared" si="137"/>
        <v>4.4247787610619468E-3</v>
      </c>
      <c r="W121" s="214"/>
      <c r="X121" s="214"/>
      <c r="Y121" s="214"/>
      <c r="Z121" s="214"/>
      <c r="AA121" s="140">
        <f t="shared" si="137"/>
        <v>3.6014405762304922E-3</v>
      </c>
      <c r="AB121" s="168"/>
      <c r="AC121" s="153"/>
      <c r="AD121" s="168"/>
      <c r="AE121" s="168"/>
    </row>
    <row r="122" spans="2:31" x14ac:dyDescent="0.25">
      <c r="B122" s="36" t="s">
        <v>178</v>
      </c>
      <c r="C122" s="30" t="s">
        <v>307</v>
      </c>
      <c r="D122" s="30">
        <v>69</v>
      </c>
      <c r="E122" s="30">
        <v>77</v>
      </c>
      <c r="F122" s="30">
        <v>89</v>
      </c>
      <c r="G122" s="31">
        <v>78</v>
      </c>
      <c r="H122" s="31">
        <v>105</v>
      </c>
      <c r="I122" s="31">
        <v>61</v>
      </c>
      <c r="J122" s="31">
        <v>67</v>
      </c>
      <c r="K122" s="31">
        <v>70</v>
      </c>
      <c r="L122" s="32">
        <f>SUM(G122:K122)</f>
        <v>381</v>
      </c>
      <c r="M122" s="32">
        <f>AVERAGE(G122:K122)</f>
        <v>76.2</v>
      </c>
      <c r="N122" s="32">
        <f>MAX(G122:K122)-MIN(G122:K122)</f>
        <v>44</v>
      </c>
      <c r="O122" s="132">
        <f>_xlfn.STDEV.P(G122:K122)</f>
        <v>15.406492138056606</v>
      </c>
      <c r="P122" s="132">
        <f>(U122-M122)</f>
        <v>15.799999999999997</v>
      </c>
      <c r="Q122" s="31">
        <v>91</v>
      </c>
      <c r="R122" s="31">
        <v>89</v>
      </c>
      <c r="S122" s="31">
        <v>93</v>
      </c>
      <c r="T122" s="31">
        <v>87</v>
      </c>
      <c r="U122" s="33">
        <v>92</v>
      </c>
      <c r="V122" s="32">
        <f>SUM(Q122:U122)</f>
        <v>452</v>
      </c>
      <c r="W122" s="32">
        <f>AVERAGE(Q122:U122)</f>
        <v>90.4</v>
      </c>
      <c r="X122" s="32">
        <f>MAX(Q122:U122)-MIN(Q122:U122)</f>
        <v>6</v>
      </c>
      <c r="Y122" s="132">
        <f>_xlfn.STDEV.P(Q122:U122)</f>
        <v>2.1540659228538015</v>
      </c>
      <c r="Z122" s="132">
        <f>(U122-W122)</f>
        <v>1.5999999999999943</v>
      </c>
      <c r="AA122" s="34">
        <f>SUM(Q122:U122,G122:K122)</f>
        <v>833</v>
      </c>
      <c r="AB122" s="34">
        <f>AVERAGE(Q122:U122,G122:K122)</f>
        <v>83.3</v>
      </c>
      <c r="AC122" s="34">
        <f>MAX(G122:K122,Q122:U122)-MIN(G122:K122,Q122:U122)</f>
        <v>44</v>
      </c>
      <c r="AD122" s="131">
        <f>_xlfn.STDEV.P(Q122:U122,G122:K122)</f>
        <v>13.092364186807515</v>
      </c>
      <c r="AE122" s="131">
        <f>(U122-AB122)</f>
        <v>8.7000000000000028</v>
      </c>
    </row>
    <row r="124" spans="2:31" x14ac:dyDescent="0.25">
      <c r="B124" s="274"/>
      <c r="C124" s="288" t="s">
        <v>422</v>
      </c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</row>
    <row r="125" spans="2:31" ht="24.75" thickBot="1" x14ac:dyDescent="0.3">
      <c r="B125" s="18"/>
      <c r="C125" s="19">
        <v>2009</v>
      </c>
      <c r="D125" s="19">
        <v>2010</v>
      </c>
      <c r="E125" s="19">
        <v>2011</v>
      </c>
      <c r="F125" s="19">
        <v>2012</v>
      </c>
      <c r="G125" s="20">
        <v>2013</v>
      </c>
      <c r="H125" s="20">
        <v>2014</v>
      </c>
      <c r="I125" s="20">
        <v>2015</v>
      </c>
      <c r="J125" s="20">
        <v>2016</v>
      </c>
      <c r="K125" s="20">
        <v>2017</v>
      </c>
      <c r="L125" s="21" t="s">
        <v>0</v>
      </c>
      <c r="M125" s="21" t="s">
        <v>1</v>
      </c>
      <c r="N125" s="21" t="s">
        <v>2</v>
      </c>
      <c r="O125" s="21" t="s">
        <v>3</v>
      </c>
      <c r="P125" s="21" t="s">
        <v>435</v>
      </c>
      <c r="Q125" s="20">
        <v>2018</v>
      </c>
      <c r="R125" s="20">
        <v>2019</v>
      </c>
      <c r="S125" s="20">
        <v>2020</v>
      </c>
      <c r="T125" s="20">
        <v>2021</v>
      </c>
      <c r="U125" s="22">
        <v>2022</v>
      </c>
      <c r="V125" s="21" t="s">
        <v>0</v>
      </c>
      <c r="W125" s="21" t="s">
        <v>1</v>
      </c>
      <c r="X125" s="21" t="s">
        <v>2</v>
      </c>
      <c r="Y125" s="21" t="s">
        <v>3</v>
      </c>
      <c r="Z125" s="21" t="s">
        <v>435</v>
      </c>
      <c r="AA125" s="23" t="s">
        <v>5</v>
      </c>
      <c r="AB125" s="23" t="s">
        <v>6</v>
      </c>
      <c r="AC125" s="23" t="s">
        <v>7</v>
      </c>
      <c r="AD125" s="23" t="s">
        <v>8</v>
      </c>
      <c r="AE125" s="23" t="s">
        <v>435</v>
      </c>
    </row>
    <row r="126" spans="2:31" ht="24" x14ac:dyDescent="0.25">
      <c r="B126" s="59" t="s">
        <v>357</v>
      </c>
      <c r="C126" s="38" t="s">
        <v>307</v>
      </c>
      <c r="D126" s="38">
        <v>2</v>
      </c>
      <c r="E126" s="38">
        <v>0</v>
      </c>
      <c r="F126" s="38">
        <v>1</v>
      </c>
      <c r="G126" s="39">
        <v>0</v>
      </c>
      <c r="H126" s="39">
        <v>2</v>
      </c>
      <c r="I126" s="39">
        <v>0</v>
      </c>
      <c r="J126" s="39">
        <v>0</v>
      </c>
      <c r="K126" s="39">
        <v>1</v>
      </c>
      <c r="L126" s="40">
        <f>SUM(G126:K126)</f>
        <v>3</v>
      </c>
      <c r="M126" s="141">
        <f>AVERAGE(G126:K126)</f>
        <v>0.6</v>
      </c>
      <c r="N126" s="40">
        <f>MAX(G126:K126)-MIN(G126:K126)</f>
        <v>2</v>
      </c>
      <c r="O126" s="141">
        <f>_xlfn.STDEV.P(G126:K126)</f>
        <v>0.8</v>
      </c>
      <c r="P126" s="141">
        <f>(U126-M126)</f>
        <v>1.4</v>
      </c>
      <c r="Q126" s="39">
        <v>5</v>
      </c>
      <c r="R126" s="39">
        <v>2</v>
      </c>
      <c r="S126" s="39">
        <v>0</v>
      </c>
      <c r="T126" s="39">
        <v>0</v>
      </c>
      <c r="U126" s="41">
        <v>2</v>
      </c>
      <c r="V126" s="40">
        <f>SUM(Q126:U126)</f>
        <v>9</v>
      </c>
      <c r="W126" s="40">
        <f>AVERAGE(Q126:U126)</f>
        <v>1.8</v>
      </c>
      <c r="X126" s="40">
        <f>MAX(Q126:U126)-MIN(Q126:U126)</f>
        <v>5</v>
      </c>
      <c r="Y126" s="141">
        <f>_xlfn.STDEV.P(Q126:U126)</f>
        <v>1.833030277982336</v>
      </c>
      <c r="Z126" s="141">
        <f>(U126-W126)</f>
        <v>0.19999999999999996</v>
      </c>
      <c r="AA126" s="42">
        <f>SUM(Q126:U126,G126:K126)</f>
        <v>12</v>
      </c>
      <c r="AB126" s="42">
        <f>AVERAGE(Q126:U126,G126:K126)</f>
        <v>1.2</v>
      </c>
      <c r="AC126" s="42">
        <f>MAX(Q126:U126,G126:K126)-MIN(Q126:U126,G126:K126)</f>
        <v>5</v>
      </c>
      <c r="AD126" s="144">
        <f>_xlfn.STDEV.P(Q126:U126,G126:K126)</f>
        <v>1.5362291495737217</v>
      </c>
      <c r="AE126" s="144">
        <f>(U126-AB126)</f>
        <v>0.8</v>
      </c>
    </row>
    <row r="127" spans="2:31" ht="12.75" thickBot="1" x14ac:dyDescent="0.3">
      <c r="B127" s="58" t="s">
        <v>28</v>
      </c>
      <c r="C127" s="43" t="s">
        <v>307</v>
      </c>
      <c r="D127" s="247">
        <f>(D126/D128)</f>
        <v>2.8985507246376812E-2</v>
      </c>
      <c r="E127" s="247">
        <f t="shared" ref="E127:H127" si="139">(E126/E128)</f>
        <v>0</v>
      </c>
      <c r="F127" s="247">
        <f t="shared" si="139"/>
        <v>1.1235955056179775E-2</v>
      </c>
      <c r="G127" s="138">
        <f t="shared" si="139"/>
        <v>0</v>
      </c>
      <c r="H127" s="138">
        <f t="shared" si="139"/>
        <v>1.9047619047619049E-2</v>
      </c>
      <c r="I127" s="138">
        <f>(I126/I128)</f>
        <v>0</v>
      </c>
      <c r="J127" s="138">
        <f t="shared" ref="J127:K127" si="140">(J126/J128)</f>
        <v>0</v>
      </c>
      <c r="K127" s="138">
        <f t="shared" si="140"/>
        <v>1.4285714285714285E-2</v>
      </c>
      <c r="L127" s="139">
        <f t="shared" ref="L127" si="141">(L126/L128)</f>
        <v>7.874015748031496E-3</v>
      </c>
      <c r="M127" s="137"/>
      <c r="N127" s="137"/>
      <c r="O127" s="137"/>
      <c r="P127" s="137"/>
      <c r="Q127" s="138">
        <f t="shared" ref="Q127:T127" si="142">(Q126/Q128)</f>
        <v>5.4945054945054944E-2</v>
      </c>
      <c r="R127" s="138">
        <f t="shared" si="142"/>
        <v>2.247191011235955E-2</v>
      </c>
      <c r="S127" s="138">
        <f t="shared" si="142"/>
        <v>0</v>
      </c>
      <c r="T127" s="138">
        <f t="shared" si="142"/>
        <v>0</v>
      </c>
      <c r="U127" s="136">
        <f t="shared" ref="U127:V127" si="143">(U126/U128)</f>
        <v>2.1739130434782608E-2</v>
      </c>
      <c r="V127" s="139">
        <f t="shared" si="143"/>
        <v>1.9911504424778761E-2</v>
      </c>
      <c r="W127" s="137"/>
      <c r="X127" s="137"/>
      <c r="Y127" s="137"/>
      <c r="Z127" s="137"/>
      <c r="AA127" s="140">
        <f>(AA126/AA128)</f>
        <v>1.4405762304921969E-2</v>
      </c>
      <c r="AB127" s="168"/>
      <c r="AC127" s="153"/>
      <c r="AD127" s="153"/>
      <c r="AE127" s="153"/>
    </row>
    <row r="128" spans="2:31" x14ac:dyDescent="0.25">
      <c r="B128" s="36" t="s">
        <v>178</v>
      </c>
      <c r="C128" s="30" t="s">
        <v>307</v>
      </c>
      <c r="D128" s="30">
        <v>69</v>
      </c>
      <c r="E128" s="30">
        <v>77</v>
      </c>
      <c r="F128" s="30">
        <v>89</v>
      </c>
      <c r="G128" s="31">
        <v>78</v>
      </c>
      <c r="H128" s="31">
        <v>105</v>
      </c>
      <c r="I128" s="31">
        <v>61</v>
      </c>
      <c r="J128" s="31">
        <v>67</v>
      </c>
      <c r="K128" s="31">
        <v>70</v>
      </c>
      <c r="L128" s="32">
        <f>SUM(G128:K128)</f>
        <v>381</v>
      </c>
      <c r="M128" s="32">
        <f>AVERAGE(G128:K128)</f>
        <v>76.2</v>
      </c>
      <c r="N128" s="32">
        <f>MAX(G128:K128)-MIN(G128:K128)</f>
        <v>44</v>
      </c>
      <c r="O128" s="132">
        <f>_xlfn.STDEV.P(G128:K128)</f>
        <v>15.406492138056606</v>
      </c>
      <c r="P128" s="132">
        <f>(U128-M128)</f>
        <v>15.799999999999997</v>
      </c>
      <c r="Q128" s="31">
        <v>91</v>
      </c>
      <c r="R128" s="31">
        <v>89</v>
      </c>
      <c r="S128" s="31">
        <v>93</v>
      </c>
      <c r="T128" s="31">
        <v>87</v>
      </c>
      <c r="U128" s="33">
        <v>92</v>
      </c>
      <c r="V128" s="32">
        <f>SUM(Q128:U128)</f>
        <v>452</v>
      </c>
      <c r="W128" s="32">
        <f>AVERAGE(Q128:U128)</f>
        <v>90.4</v>
      </c>
      <c r="X128" s="32">
        <f>MAX(Q128:U128)-MIN(Q128:U128)</f>
        <v>6</v>
      </c>
      <c r="Y128" s="132">
        <f>_xlfn.STDEV.P(Q128:U128)</f>
        <v>2.1540659228538015</v>
      </c>
      <c r="Z128" s="132">
        <f>(U128-W128)</f>
        <v>1.5999999999999943</v>
      </c>
      <c r="AA128" s="34">
        <f>SUM(Q128:U128,G128:K128)</f>
        <v>833</v>
      </c>
      <c r="AB128" s="34">
        <f>AVERAGE(Q128:U128,G128:K128)</f>
        <v>83.3</v>
      </c>
      <c r="AC128" s="34">
        <f>MAX(G128:K128,Q128:U128)-MIN(G128:K128,Q128:U128)</f>
        <v>44</v>
      </c>
      <c r="AD128" s="131">
        <f>_xlfn.STDEV.P(Q128:U128,G128:K128)</f>
        <v>13.092364186807515</v>
      </c>
      <c r="AE128" s="131">
        <f>(U128-AB128)</f>
        <v>8.7000000000000028</v>
      </c>
    </row>
    <row r="130" spans="2:31" x14ac:dyDescent="0.25">
      <c r="B130" s="274"/>
      <c r="C130" s="288" t="s">
        <v>213</v>
      </c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</row>
    <row r="131" spans="2:31" ht="24.75" thickBot="1" x14ac:dyDescent="0.3">
      <c r="B131" s="18"/>
      <c r="C131" s="19">
        <v>2009</v>
      </c>
      <c r="D131" s="19">
        <v>2010</v>
      </c>
      <c r="E131" s="19">
        <v>2011</v>
      </c>
      <c r="F131" s="19">
        <v>2012</v>
      </c>
      <c r="G131" s="20">
        <v>2013</v>
      </c>
      <c r="H131" s="20">
        <v>2014</v>
      </c>
      <c r="I131" s="20">
        <v>2015</v>
      </c>
      <c r="J131" s="20">
        <v>2016</v>
      </c>
      <c r="K131" s="20">
        <v>2017</v>
      </c>
      <c r="L131" s="21" t="s">
        <v>0</v>
      </c>
      <c r="M131" s="21" t="s">
        <v>1</v>
      </c>
      <c r="N131" s="21" t="s">
        <v>2</v>
      </c>
      <c r="O131" s="21" t="s">
        <v>3</v>
      </c>
      <c r="P131" s="21" t="s">
        <v>435</v>
      </c>
      <c r="Q131" s="20">
        <v>2018</v>
      </c>
      <c r="R131" s="20">
        <v>2019</v>
      </c>
      <c r="S131" s="20">
        <v>2020</v>
      </c>
      <c r="T131" s="20">
        <v>2021</v>
      </c>
      <c r="U131" s="22">
        <v>2022</v>
      </c>
      <c r="V131" s="21" t="s">
        <v>0</v>
      </c>
      <c r="W131" s="21" t="s">
        <v>1</v>
      </c>
      <c r="X131" s="21" t="s">
        <v>2</v>
      </c>
      <c r="Y131" s="21" t="s">
        <v>3</v>
      </c>
      <c r="Z131" s="21" t="s">
        <v>435</v>
      </c>
      <c r="AA131" s="23" t="s">
        <v>5</v>
      </c>
      <c r="AB131" s="23" t="s">
        <v>6</v>
      </c>
      <c r="AC131" s="23" t="s">
        <v>7</v>
      </c>
      <c r="AD131" s="23" t="s">
        <v>8</v>
      </c>
      <c r="AE131" s="23" t="s">
        <v>435</v>
      </c>
    </row>
    <row r="132" spans="2:31" x14ac:dyDescent="0.25">
      <c r="B132" s="59" t="s">
        <v>89</v>
      </c>
      <c r="C132" s="38" t="s">
        <v>307</v>
      </c>
      <c r="D132" s="38">
        <v>53</v>
      </c>
      <c r="E132" s="38">
        <v>58</v>
      </c>
      <c r="F132" s="38">
        <v>63</v>
      </c>
      <c r="G132" s="39">
        <v>60</v>
      </c>
      <c r="H132" s="39">
        <v>76</v>
      </c>
      <c r="I132" s="39">
        <v>44</v>
      </c>
      <c r="J132" s="39">
        <v>62</v>
      </c>
      <c r="K132" s="39">
        <v>55</v>
      </c>
      <c r="L132" s="40">
        <f>SUM(G132:K132)</f>
        <v>297</v>
      </c>
      <c r="M132" s="141">
        <f>AVERAGE(G132:K132)</f>
        <v>59.4</v>
      </c>
      <c r="N132" s="40">
        <f>MAX(G132:K132)-MIN(G132:K132)</f>
        <v>32</v>
      </c>
      <c r="O132" s="141">
        <f>_xlfn.STDEV.P(G132:K132)</f>
        <v>10.384603988597735</v>
      </c>
      <c r="P132" s="141">
        <f>(U132-M132)</f>
        <v>13.600000000000001</v>
      </c>
      <c r="Q132" s="39">
        <v>68</v>
      </c>
      <c r="R132" s="39">
        <v>65</v>
      </c>
      <c r="S132" s="39">
        <v>72</v>
      </c>
      <c r="T132" s="39">
        <v>80</v>
      </c>
      <c r="U132" s="41">
        <v>73</v>
      </c>
      <c r="V132" s="40">
        <f>SUM(Q132:U132)</f>
        <v>358</v>
      </c>
      <c r="W132" s="40">
        <f>AVERAGE(Q132:U132)</f>
        <v>71.599999999999994</v>
      </c>
      <c r="X132" s="40">
        <f>MAX(Q132:U132)-MIN(Q132:U132)</f>
        <v>15</v>
      </c>
      <c r="Y132" s="141">
        <f>_xlfn.STDEV.P(Q132:U132)</f>
        <v>5.0833060108555337</v>
      </c>
      <c r="Z132" s="40">
        <f>(U132-W132)</f>
        <v>1.4000000000000057</v>
      </c>
      <c r="AA132" s="42">
        <f>SUM(Q132:U132,G132:K132)</f>
        <v>655</v>
      </c>
      <c r="AB132" s="144">
        <f>AVERAGE(Q132:U132,G132:K132)</f>
        <v>65.5</v>
      </c>
      <c r="AC132" s="42">
        <f>MAX(Q132:U132,G132:K132)-MIN(Q132:U132,G132:K132)</f>
        <v>36</v>
      </c>
      <c r="AD132" s="144">
        <f>_xlfn.STDEV.P(Q132:U132,G132:K132)</f>
        <v>10.200490184299968</v>
      </c>
      <c r="AE132" s="144">
        <f>(U132-AB132)</f>
        <v>7.5</v>
      </c>
    </row>
    <row r="133" spans="2:31" ht="12.75" thickBot="1" x14ac:dyDescent="0.3">
      <c r="B133" s="58" t="s">
        <v>28</v>
      </c>
      <c r="C133" s="43" t="s">
        <v>307</v>
      </c>
      <c r="D133" s="247">
        <f>(D132/D138)</f>
        <v>0.76811594202898548</v>
      </c>
      <c r="E133" s="247">
        <f t="shared" ref="E133:K133" si="144">(E132/E138)</f>
        <v>0.75324675324675328</v>
      </c>
      <c r="F133" s="247">
        <f t="shared" si="144"/>
        <v>0.7078651685393258</v>
      </c>
      <c r="G133" s="138">
        <f t="shared" si="144"/>
        <v>0.76923076923076927</v>
      </c>
      <c r="H133" s="138">
        <f t="shared" si="144"/>
        <v>0.72380952380952379</v>
      </c>
      <c r="I133" s="138">
        <f t="shared" si="144"/>
        <v>0.72131147540983609</v>
      </c>
      <c r="J133" s="138">
        <f t="shared" si="144"/>
        <v>0.92537313432835822</v>
      </c>
      <c r="K133" s="138">
        <f t="shared" si="144"/>
        <v>0.7857142857142857</v>
      </c>
      <c r="L133" s="139">
        <f t="shared" ref="L133:AA133" si="145">(L132/L138)</f>
        <v>0.77952755905511806</v>
      </c>
      <c r="M133" s="137"/>
      <c r="N133" s="137"/>
      <c r="O133" s="137"/>
      <c r="P133" s="137"/>
      <c r="Q133" s="138">
        <f t="shared" ref="Q133:T133" si="146">(Q132/Q138)</f>
        <v>0.74725274725274726</v>
      </c>
      <c r="R133" s="138">
        <f t="shared" si="146"/>
        <v>0.7303370786516854</v>
      </c>
      <c r="S133" s="138">
        <f t="shared" si="146"/>
        <v>0.77419354838709675</v>
      </c>
      <c r="T133" s="138">
        <f t="shared" si="146"/>
        <v>0.91954022988505746</v>
      </c>
      <c r="U133" s="136">
        <f t="shared" si="145"/>
        <v>0.79347826086956519</v>
      </c>
      <c r="V133" s="139">
        <f t="shared" si="145"/>
        <v>0.79203539823008851</v>
      </c>
      <c r="W133" s="137"/>
      <c r="X133" s="137"/>
      <c r="Y133" s="137"/>
      <c r="Z133" s="137"/>
      <c r="AA133" s="140">
        <f t="shared" si="145"/>
        <v>0.78631452581032413</v>
      </c>
      <c r="AB133" s="168"/>
      <c r="AC133" s="153"/>
      <c r="AD133" s="168"/>
      <c r="AE133" s="168"/>
    </row>
    <row r="134" spans="2:31" x14ac:dyDescent="0.25">
      <c r="B134" s="59" t="s">
        <v>90</v>
      </c>
      <c r="C134" s="38" t="s">
        <v>307</v>
      </c>
      <c r="D134" s="38">
        <v>2</v>
      </c>
      <c r="E134" s="38">
        <v>7</v>
      </c>
      <c r="F134" s="38">
        <v>10</v>
      </c>
      <c r="G134" s="39">
        <v>11</v>
      </c>
      <c r="H134" s="39">
        <v>7</v>
      </c>
      <c r="I134" s="39">
        <v>7</v>
      </c>
      <c r="J134" s="39">
        <v>2</v>
      </c>
      <c r="K134" s="39">
        <v>6</v>
      </c>
      <c r="L134" s="40">
        <f>SUM(G134:K134)</f>
        <v>33</v>
      </c>
      <c r="M134" s="141">
        <f>AVERAGE(G134:K134)</f>
        <v>6.6</v>
      </c>
      <c r="N134" s="40">
        <f>MAX(G134:K134)-MIN(G134:K134)</f>
        <v>9</v>
      </c>
      <c r="O134" s="141">
        <f>_xlfn.STDEV.P(G134:K134)</f>
        <v>2.8705400188814649</v>
      </c>
      <c r="P134" s="141">
        <f>(U134-M134)</f>
        <v>0.40000000000000036</v>
      </c>
      <c r="Q134" s="39">
        <v>6</v>
      </c>
      <c r="R134" s="39">
        <v>12</v>
      </c>
      <c r="S134" s="39">
        <v>9</v>
      </c>
      <c r="T134" s="39">
        <v>3</v>
      </c>
      <c r="U134" s="41">
        <v>7</v>
      </c>
      <c r="V134" s="40">
        <f>SUM(Q134:U134)</f>
        <v>37</v>
      </c>
      <c r="W134" s="40">
        <f>AVERAGE(Q134:U134)</f>
        <v>7.4</v>
      </c>
      <c r="X134" s="40">
        <f>MAX(Q134:U134)-MIN(Q134:U134)</f>
        <v>9</v>
      </c>
      <c r="Y134" s="141">
        <f>_xlfn.STDEV.P(Q134:U134)</f>
        <v>3.0066592756745814</v>
      </c>
      <c r="Z134" s="40">
        <f t="shared" ref="Z134:Z136" si="147">(U134-W134)</f>
        <v>-0.40000000000000036</v>
      </c>
      <c r="AA134" s="42">
        <f>SUM(Q134:U134,G134:K134)</f>
        <v>70</v>
      </c>
      <c r="AB134" s="144">
        <f>AVERAGE(Q134:U134,G134:K134)</f>
        <v>7</v>
      </c>
      <c r="AC134" s="42">
        <f>MAX(Q134:U134,G134:K134)-MIN(Q134:U134,G134:K134)</f>
        <v>10</v>
      </c>
      <c r="AD134" s="144">
        <f>_xlfn.STDEV.P(Q134:U134,G134:K134)</f>
        <v>2.9664793948382653</v>
      </c>
      <c r="AE134" s="144">
        <f t="shared" ref="AE134:AE136" si="148">(U134-AB134)</f>
        <v>0</v>
      </c>
    </row>
    <row r="135" spans="2:31" ht="12.75" thickBot="1" x14ac:dyDescent="0.3">
      <c r="B135" s="58" t="s">
        <v>28</v>
      </c>
      <c r="C135" s="43" t="s">
        <v>307</v>
      </c>
      <c r="D135" s="247">
        <f>(D134/D138)</f>
        <v>2.8985507246376812E-2</v>
      </c>
      <c r="E135" s="247">
        <f t="shared" ref="E135:K135" si="149">(E134/E138)</f>
        <v>9.0909090909090912E-2</v>
      </c>
      <c r="F135" s="247">
        <f t="shared" si="149"/>
        <v>0.11235955056179775</v>
      </c>
      <c r="G135" s="138">
        <f t="shared" si="149"/>
        <v>0.14102564102564102</v>
      </c>
      <c r="H135" s="138">
        <f t="shared" si="149"/>
        <v>6.6666666666666666E-2</v>
      </c>
      <c r="I135" s="138">
        <f t="shared" si="149"/>
        <v>0.11475409836065574</v>
      </c>
      <c r="J135" s="138">
        <f t="shared" si="149"/>
        <v>2.9850746268656716E-2</v>
      </c>
      <c r="K135" s="138">
        <f t="shared" si="149"/>
        <v>8.5714285714285715E-2</v>
      </c>
      <c r="L135" s="139">
        <f t="shared" ref="L135:AA135" si="150">(L134/L138)</f>
        <v>8.6614173228346455E-2</v>
      </c>
      <c r="M135" s="137"/>
      <c r="N135" s="137"/>
      <c r="O135" s="137"/>
      <c r="P135" s="137"/>
      <c r="Q135" s="138">
        <f t="shared" ref="Q135:T135" si="151">(Q134/Q138)</f>
        <v>6.5934065934065936E-2</v>
      </c>
      <c r="R135" s="138">
        <f t="shared" si="151"/>
        <v>0.1348314606741573</v>
      </c>
      <c r="S135" s="138">
        <f t="shared" si="151"/>
        <v>9.6774193548387094E-2</v>
      </c>
      <c r="T135" s="138">
        <f t="shared" si="151"/>
        <v>3.4482758620689655E-2</v>
      </c>
      <c r="U135" s="136">
        <f t="shared" si="150"/>
        <v>7.6086956521739135E-2</v>
      </c>
      <c r="V135" s="139">
        <f t="shared" si="150"/>
        <v>8.185840707964602E-2</v>
      </c>
      <c r="W135" s="137"/>
      <c r="X135" s="137"/>
      <c r="Y135" s="137"/>
      <c r="Z135" s="137"/>
      <c r="AA135" s="140">
        <f t="shared" si="150"/>
        <v>8.4033613445378158E-2</v>
      </c>
      <c r="AB135" s="168"/>
      <c r="AC135" s="153"/>
      <c r="AD135" s="168"/>
      <c r="AE135" s="168"/>
    </row>
    <row r="136" spans="2:31" x14ac:dyDescent="0.25">
      <c r="B136" s="59" t="s">
        <v>91</v>
      </c>
      <c r="C136" s="38" t="s">
        <v>307</v>
      </c>
      <c r="D136" s="38">
        <v>14</v>
      </c>
      <c r="E136" s="38">
        <v>12</v>
      </c>
      <c r="F136" s="38">
        <v>16</v>
      </c>
      <c r="G136" s="39">
        <v>7</v>
      </c>
      <c r="H136" s="39">
        <v>22</v>
      </c>
      <c r="I136" s="39">
        <v>10</v>
      </c>
      <c r="J136" s="39">
        <v>3</v>
      </c>
      <c r="K136" s="39">
        <v>9</v>
      </c>
      <c r="L136" s="40">
        <f>SUM(G136:K136)</f>
        <v>51</v>
      </c>
      <c r="M136" s="141">
        <f>AVERAGE(G136:K136)</f>
        <v>10.199999999999999</v>
      </c>
      <c r="N136" s="40">
        <f>MAX(G136:K136)-MIN(G136:K136)</f>
        <v>19</v>
      </c>
      <c r="O136" s="141">
        <f>_xlfn.STDEV.P(G136:K136)</f>
        <v>6.3686733312362636</v>
      </c>
      <c r="P136" s="141">
        <f>(U136-M136)</f>
        <v>1.8000000000000007</v>
      </c>
      <c r="Q136" s="39">
        <v>17</v>
      </c>
      <c r="R136" s="39">
        <v>12</v>
      </c>
      <c r="S136" s="39">
        <v>12</v>
      </c>
      <c r="T136" s="39">
        <v>4</v>
      </c>
      <c r="U136" s="41">
        <v>12</v>
      </c>
      <c r="V136" s="40">
        <f>SUM(Q136:U136)</f>
        <v>57</v>
      </c>
      <c r="W136" s="40">
        <f>AVERAGE(Q136:U136)</f>
        <v>11.4</v>
      </c>
      <c r="X136" s="40">
        <f>MAX(Q136:U136)-MIN(Q136:U136)</f>
        <v>13</v>
      </c>
      <c r="Y136" s="141">
        <f>_xlfn.STDEV.P(Q136:U136)</f>
        <v>4.1761226035642203</v>
      </c>
      <c r="Z136" s="40">
        <f t="shared" si="147"/>
        <v>0.59999999999999964</v>
      </c>
      <c r="AA136" s="42">
        <f>SUM(Q136:U136,G136:K136)</f>
        <v>108</v>
      </c>
      <c r="AB136" s="144">
        <f>AVERAGE(Q136:U136,G136:K136)</f>
        <v>10.8</v>
      </c>
      <c r="AC136" s="42">
        <f>MAX(Q136:U136,G136:K136)-MIN(Q136:U136,G136:K136)</f>
        <v>19</v>
      </c>
      <c r="AD136" s="144">
        <f>_xlfn.STDEV.P(Q136:U136,G136:K136)</f>
        <v>5.4184868736576268</v>
      </c>
      <c r="AE136" s="144">
        <f t="shared" si="148"/>
        <v>1.1999999999999993</v>
      </c>
    </row>
    <row r="137" spans="2:31" ht="12.75" thickBot="1" x14ac:dyDescent="0.3">
      <c r="B137" s="58" t="s">
        <v>28</v>
      </c>
      <c r="C137" s="43" t="s">
        <v>307</v>
      </c>
      <c r="D137" s="247">
        <f>(D136/D138)</f>
        <v>0.20289855072463769</v>
      </c>
      <c r="E137" s="247">
        <f t="shared" ref="E137:H137" si="152">(E136/E138)</f>
        <v>0.15584415584415584</v>
      </c>
      <c r="F137" s="247">
        <f t="shared" si="152"/>
        <v>0.1797752808988764</v>
      </c>
      <c r="G137" s="138">
        <f t="shared" si="152"/>
        <v>8.9743589743589744E-2</v>
      </c>
      <c r="H137" s="138">
        <f t="shared" si="152"/>
        <v>0.20952380952380953</v>
      </c>
      <c r="I137" s="138">
        <f>(I136/I138)</f>
        <v>0.16393442622950818</v>
      </c>
      <c r="J137" s="138">
        <f t="shared" ref="J137:K137" si="153">(J136/J138)</f>
        <v>4.4776119402985072E-2</v>
      </c>
      <c r="K137" s="138">
        <f t="shared" si="153"/>
        <v>0.12857142857142856</v>
      </c>
      <c r="L137" s="139">
        <f t="shared" ref="L137" si="154">(L136/L138)</f>
        <v>0.13385826771653545</v>
      </c>
      <c r="M137" s="137"/>
      <c r="N137" s="137"/>
      <c r="O137" s="137"/>
      <c r="P137" s="137"/>
      <c r="Q137" s="138">
        <f t="shared" ref="Q137:T137" si="155">(Q136/Q138)</f>
        <v>0.18681318681318682</v>
      </c>
      <c r="R137" s="138">
        <f t="shared" si="155"/>
        <v>0.1348314606741573</v>
      </c>
      <c r="S137" s="138">
        <f t="shared" si="155"/>
        <v>0.12903225806451613</v>
      </c>
      <c r="T137" s="138">
        <f t="shared" si="155"/>
        <v>4.5977011494252873E-2</v>
      </c>
      <c r="U137" s="136">
        <f t="shared" ref="U137:AA137" si="156">(U136/U138)</f>
        <v>0.13043478260869565</v>
      </c>
      <c r="V137" s="139">
        <f t="shared" si="156"/>
        <v>0.12610619469026549</v>
      </c>
      <c r="W137" s="137"/>
      <c r="X137" s="137"/>
      <c r="Y137" s="137"/>
      <c r="Z137" s="137"/>
      <c r="AA137" s="140">
        <f t="shared" si="156"/>
        <v>0.12965186074429771</v>
      </c>
      <c r="AB137" s="168"/>
      <c r="AC137" s="153"/>
      <c r="AD137" s="153"/>
      <c r="AE137" s="153"/>
    </row>
    <row r="138" spans="2:31" x14ac:dyDescent="0.25">
      <c r="B138" s="36" t="s">
        <v>178</v>
      </c>
      <c r="C138" s="30" t="s">
        <v>307</v>
      </c>
      <c r="D138" s="30">
        <v>69</v>
      </c>
      <c r="E138" s="30">
        <v>77</v>
      </c>
      <c r="F138" s="30">
        <v>89</v>
      </c>
      <c r="G138" s="31">
        <v>78</v>
      </c>
      <c r="H138" s="31">
        <v>105</v>
      </c>
      <c r="I138" s="31">
        <v>61</v>
      </c>
      <c r="J138" s="31">
        <v>67</v>
      </c>
      <c r="K138" s="31">
        <v>70</v>
      </c>
      <c r="L138" s="32">
        <f>SUM(G138:K138)</f>
        <v>381</v>
      </c>
      <c r="M138" s="32">
        <f>AVERAGE(G138:K138)</f>
        <v>76.2</v>
      </c>
      <c r="N138" s="32">
        <f>MAX(G138:K138)-MIN(G138:K138)</f>
        <v>44</v>
      </c>
      <c r="O138" s="132">
        <f>_xlfn.STDEV.P(G138:K138)</f>
        <v>15.406492138056606</v>
      </c>
      <c r="P138" s="132">
        <f>(U138-M138)</f>
        <v>15.799999999999997</v>
      </c>
      <c r="Q138" s="31">
        <v>91</v>
      </c>
      <c r="R138" s="31">
        <v>89</v>
      </c>
      <c r="S138" s="31">
        <v>93</v>
      </c>
      <c r="T138" s="31">
        <v>87</v>
      </c>
      <c r="U138" s="33">
        <v>92</v>
      </c>
      <c r="V138" s="32">
        <f>SUM(Q138:U138)</f>
        <v>452</v>
      </c>
      <c r="W138" s="32">
        <f>AVERAGE(Q138:U138)</f>
        <v>90.4</v>
      </c>
      <c r="X138" s="32">
        <f>MAX(Q138:U138)-MIN(Q138:U138)</f>
        <v>6</v>
      </c>
      <c r="Y138" s="132">
        <f>_xlfn.STDEV.P(Q138:U138)</f>
        <v>2.1540659228538015</v>
      </c>
      <c r="Z138" s="132">
        <f>(U138-W138)</f>
        <v>1.5999999999999943</v>
      </c>
      <c r="AA138" s="34">
        <f>SUM(Q138:U138,G138:K138)</f>
        <v>833</v>
      </c>
      <c r="AB138" s="34">
        <f>AVERAGE(Q138:U138,G138:K138)</f>
        <v>83.3</v>
      </c>
      <c r="AC138" s="34">
        <f>MAX(G138:K138,Q138:U138)-MIN(G138:K138,Q138:U138)</f>
        <v>44</v>
      </c>
      <c r="AD138" s="131">
        <f>_xlfn.STDEV.P(Q138:U138,G138:K138)</f>
        <v>13.092364186807515</v>
      </c>
      <c r="AE138" s="131">
        <f>(U138-AB138)</f>
        <v>8.7000000000000028</v>
      </c>
    </row>
    <row r="140" spans="2:31" x14ac:dyDescent="0.25">
      <c r="B140" s="274"/>
      <c r="C140" s="288" t="s">
        <v>423</v>
      </c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</row>
    <row r="141" spans="2:31" ht="24.75" thickBot="1" x14ac:dyDescent="0.3">
      <c r="B141" s="18"/>
      <c r="C141" s="19">
        <v>2009</v>
      </c>
      <c r="D141" s="19">
        <v>2010</v>
      </c>
      <c r="E141" s="19">
        <v>2011</v>
      </c>
      <c r="F141" s="19">
        <v>2012</v>
      </c>
      <c r="G141" s="20">
        <v>2013</v>
      </c>
      <c r="H141" s="20">
        <v>2014</v>
      </c>
      <c r="I141" s="20">
        <v>2015</v>
      </c>
      <c r="J141" s="20">
        <v>2016</v>
      </c>
      <c r="K141" s="20">
        <v>2017</v>
      </c>
      <c r="L141" s="21" t="s">
        <v>0</v>
      </c>
      <c r="M141" s="21" t="s">
        <v>1</v>
      </c>
      <c r="N141" s="21" t="s">
        <v>2</v>
      </c>
      <c r="O141" s="21" t="s">
        <v>3</v>
      </c>
      <c r="P141" s="21" t="s">
        <v>435</v>
      </c>
      <c r="Q141" s="20">
        <v>2018</v>
      </c>
      <c r="R141" s="20">
        <v>2019</v>
      </c>
      <c r="S141" s="20">
        <v>2020</v>
      </c>
      <c r="T141" s="20">
        <v>2021</v>
      </c>
      <c r="U141" s="22">
        <v>2022</v>
      </c>
      <c r="V141" s="21" t="s">
        <v>0</v>
      </c>
      <c r="W141" s="21" t="s">
        <v>1</v>
      </c>
      <c r="X141" s="21" t="s">
        <v>2</v>
      </c>
      <c r="Y141" s="21" t="s">
        <v>3</v>
      </c>
      <c r="Z141" s="21" t="s">
        <v>435</v>
      </c>
      <c r="AA141" s="23" t="s">
        <v>5</v>
      </c>
      <c r="AB141" s="23" t="s">
        <v>6</v>
      </c>
      <c r="AC141" s="23" t="s">
        <v>7</v>
      </c>
      <c r="AD141" s="23" t="s">
        <v>8</v>
      </c>
      <c r="AE141" s="23" t="s">
        <v>435</v>
      </c>
    </row>
    <row r="142" spans="2:31" x14ac:dyDescent="0.25">
      <c r="B142" s="59" t="s">
        <v>89</v>
      </c>
      <c r="C142" s="38" t="s">
        <v>307</v>
      </c>
      <c r="D142" s="38">
        <v>62</v>
      </c>
      <c r="E142" s="38">
        <v>72</v>
      </c>
      <c r="F142" s="38">
        <v>77</v>
      </c>
      <c r="G142" s="39">
        <v>76</v>
      </c>
      <c r="H142" s="39">
        <v>91</v>
      </c>
      <c r="I142" s="39">
        <v>57</v>
      </c>
      <c r="J142" s="39">
        <v>65</v>
      </c>
      <c r="K142" s="39">
        <v>65</v>
      </c>
      <c r="L142" s="40">
        <f>SUM(G142:K142)</f>
        <v>354</v>
      </c>
      <c r="M142" s="141">
        <f>AVERAGE(G142:K142)</f>
        <v>70.8</v>
      </c>
      <c r="N142" s="40">
        <f>MAX(G142:K142)-MIN(G142:K142)</f>
        <v>34</v>
      </c>
      <c r="O142" s="141">
        <f>_xlfn.STDEV.P(G142:K142)</f>
        <v>11.771151175649729</v>
      </c>
      <c r="P142" s="141">
        <f>(U142-M142)</f>
        <v>15.200000000000003</v>
      </c>
      <c r="Q142" s="39">
        <v>85</v>
      </c>
      <c r="R142" s="39">
        <v>84</v>
      </c>
      <c r="S142" s="39">
        <v>90</v>
      </c>
      <c r="T142" s="39">
        <v>85</v>
      </c>
      <c r="U142" s="41">
        <v>86</v>
      </c>
      <c r="V142" s="40">
        <f>SUM(Q142:U142)</f>
        <v>430</v>
      </c>
      <c r="W142" s="141">
        <f>AVERAGE(Q142:U142)</f>
        <v>86</v>
      </c>
      <c r="X142" s="40">
        <f>MAX(Q142:U142)-MIN(Q142:U142)</f>
        <v>6</v>
      </c>
      <c r="Y142" s="141">
        <f>_xlfn.STDEV.P(Q142:U142)</f>
        <v>2.0976176963403033</v>
      </c>
      <c r="Z142" s="141">
        <f>(U142-W142)</f>
        <v>0</v>
      </c>
      <c r="AA142" s="42">
        <f>SUM(Q142:U142,G142:K142)</f>
        <v>784</v>
      </c>
      <c r="AB142" s="42">
        <f>AVERAGE(Q142:U142,G142:K142)</f>
        <v>78.400000000000006</v>
      </c>
      <c r="AC142" s="42">
        <f>MAX(Q142:U142,G142:K142)-MIN(Q142:U142,G142:K142)</f>
        <v>34</v>
      </c>
      <c r="AD142" s="144">
        <f>_xlfn.STDEV.P(Q142:U142,G142:K142)</f>
        <v>11.368377192897851</v>
      </c>
      <c r="AE142" s="144">
        <f>(U142-AB142)</f>
        <v>7.5999999999999943</v>
      </c>
    </row>
    <row r="143" spans="2:31" ht="12.75" thickBot="1" x14ac:dyDescent="0.3">
      <c r="B143" s="58" t="s">
        <v>28</v>
      </c>
      <c r="C143" s="43" t="s">
        <v>307</v>
      </c>
      <c r="D143" s="247">
        <f>(D142/D154)</f>
        <v>0.89855072463768115</v>
      </c>
      <c r="E143" s="247">
        <f t="shared" ref="E143:K143" si="157">(E142/E154)</f>
        <v>0.93506493506493504</v>
      </c>
      <c r="F143" s="247">
        <f t="shared" si="157"/>
        <v>0.8651685393258427</v>
      </c>
      <c r="G143" s="138">
        <f t="shared" si="157"/>
        <v>0.97435897435897434</v>
      </c>
      <c r="H143" s="138">
        <f t="shared" si="157"/>
        <v>0.8666666666666667</v>
      </c>
      <c r="I143" s="138">
        <f t="shared" si="157"/>
        <v>0.93442622950819676</v>
      </c>
      <c r="J143" s="138">
        <f t="shared" si="157"/>
        <v>0.97014925373134331</v>
      </c>
      <c r="K143" s="138">
        <f t="shared" si="157"/>
        <v>0.9285714285714286</v>
      </c>
      <c r="L143" s="139">
        <f t="shared" ref="L143" si="158">(L142/L154)</f>
        <v>0.92913385826771655</v>
      </c>
      <c r="M143" s="214"/>
      <c r="N143" s="214"/>
      <c r="O143" s="214"/>
      <c r="P143" s="214"/>
      <c r="Q143" s="138">
        <f t="shared" ref="Q143:T143" si="159">(Q142/Q154)</f>
        <v>0.93406593406593408</v>
      </c>
      <c r="R143" s="138">
        <f t="shared" si="159"/>
        <v>0.9438202247191011</v>
      </c>
      <c r="S143" s="138">
        <f t="shared" si="159"/>
        <v>0.967741935483871</v>
      </c>
      <c r="T143" s="138">
        <f t="shared" si="159"/>
        <v>0.97701149425287359</v>
      </c>
      <c r="U143" s="136">
        <f t="shared" ref="U143:AA143" si="160">(U142/U154)</f>
        <v>0.93478260869565222</v>
      </c>
      <c r="V143" s="139">
        <f t="shared" si="160"/>
        <v>0.95132743362831862</v>
      </c>
      <c r="W143" s="214"/>
      <c r="X143" s="214"/>
      <c r="Y143" s="214"/>
      <c r="Z143" s="214"/>
      <c r="AA143" s="140">
        <f t="shared" si="160"/>
        <v>0.94117647058823528</v>
      </c>
      <c r="AB143" s="153"/>
      <c r="AC143" s="153"/>
      <c r="AD143" s="153"/>
      <c r="AE143" s="153"/>
    </row>
    <row r="144" spans="2:31" x14ac:dyDescent="0.25">
      <c r="B144" s="59" t="s">
        <v>92</v>
      </c>
      <c r="C144" s="38" t="s">
        <v>307</v>
      </c>
      <c r="D144" s="38">
        <v>0</v>
      </c>
      <c r="E144" s="38">
        <v>0</v>
      </c>
      <c r="F144" s="38">
        <v>0</v>
      </c>
      <c r="G144" s="39">
        <v>0</v>
      </c>
      <c r="H144" s="39">
        <v>1</v>
      </c>
      <c r="I144" s="39">
        <v>0</v>
      </c>
      <c r="J144" s="39">
        <v>0</v>
      </c>
      <c r="K144" s="39">
        <v>0</v>
      </c>
      <c r="L144" s="40">
        <f t="shared" ref="L144:L152" si="161">SUM(G144:K144)</f>
        <v>1</v>
      </c>
      <c r="M144" s="141">
        <f t="shared" ref="M144:M152" si="162">AVERAGE(G144:K144)</f>
        <v>0.2</v>
      </c>
      <c r="N144" s="40">
        <f t="shared" ref="N144:N152" si="163">MAX(G144:K144)-MIN(G144:K144)</f>
        <v>1</v>
      </c>
      <c r="O144" s="141">
        <f t="shared" ref="O144:O150" si="164">_xlfn.STDEV.P(G144:K144)</f>
        <v>0.4</v>
      </c>
      <c r="P144" s="141">
        <f t="shared" ref="P144:P152" si="165">(U144-M144)</f>
        <v>-0.2</v>
      </c>
      <c r="Q144" s="39">
        <v>0</v>
      </c>
      <c r="R144" s="39">
        <v>0</v>
      </c>
      <c r="S144" s="39">
        <v>0</v>
      </c>
      <c r="T144" s="39">
        <v>0</v>
      </c>
      <c r="U144" s="41">
        <v>0</v>
      </c>
      <c r="V144" s="40">
        <f>SUM(Q144:U144)</f>
        <v>0</v>
      </c>
      <c r="W144" s="141">
        <f>AVERAGE(Q144:U144)</f>
        <v>0</v>
      </c>
      <c r="X144" s="40">
        <f>MAX(Q144:U144)-MIN(Q144:U144)</f>
        <v>0</v>
      </c>
      <c r="Y144" s="141">
        <f>_xlfn.STDEV.P(Q144:U144)</f>
        <v>0</v>
      </c>
      <c r="Z144" s="141">
        <f t="shared" ref="Z144:Z152" si="166">(U144-W144)</f>
        <v>0</v>
      </c>
      <c r="AA144" s="42">
        <f t="shared" ref="AA144:AA152" si="167">SUM(Q144:U144,G144:K144)</f>
        <v>1</v>
      </c>
      <c r="AB144" s="42">
        <f t="shared" ref="AB144:AB152" si="168">AVERAGE(Q144:U144,G144:K144)</f>
        <v>0.1</v>
      </c>
      <c r="AC144" s="42">
        <f t="shared" ref="AC144:AC152" si="169">MAX(Q144:U144,G144:K144)-MIN(Q144:U144,G144:K144)</f>
        <v>1</v>
      </c>
      <c r="AD144" s="144">
        <f t="shared" ref="AD144:AD152" si="170">_xlfn.STDEV.P(Q144:U144,G144:K144)</f>
        <v>0.3</v>
      </c>
      <c r="AE144" s="144"/>
    </row>
    <row r="145" spans="2:31" ht="12.75" thickBot="1" x14ac:dyDescent="0.3">
      <c r="B145" s="58" t="s">
        <v>28</v>
      </c>
      <c r="C145" s="43" t="s">
        <v>307</v>
      </c>
      <c r="D145" s="247">
        <f>(D144/D154)</f>
        <v>0</v>
      </c>
      <c r="E145" s="247">
        <f t="shared" ref="E145:K145" si="171">(E144/E154)</f>
        <v>0</v>
      </c>
      <c r="F145" s="247">
        <f t="shared" si="171"/>
        <v>0</v>
      </c>
      <c r="G145" s="138">
        <f t="shared" si="171"/>
        <v>0</v>
      </c>
      <c r="H145" s="138">
        <f t="shared" si="171"/>
        <v>9.5238095238095247E-3</v>
      </c>
      <c r="I145" s="138">
        <f t="shared" si="171"/>
        <v>0</v>
      </c>
      <c r="J145" s="138">
        <f t="shared" si="171"/>
        <v>0</v>
      </c>
      <c r="K145" s="138">
        <f t="shared" si="171"/>
        <v>0</v>
      </c>
      <c r="L145" s="139">
        <f t="shared" ref="L145" si="172">(L144/L154)</f>
        <v>2.6246719160104987E-3</v>
      </c>
      <c r="M145" s="214"/>
      <c r="N145" s="214"/>
      <c r="O145" s="214"/>
      <c r="P145" s="214"/>
      <c r="Q145" s="138">
        <f t="shared" ref="Q145:T145" si="173">(Q144/Q154)</f>
        <v>0</v>
      </c>
      <c r="R145" s="138">
        <f t="shared" si="173"/>
        <v>0</v>
      </c>
      <c r="S145" s="138">
        <f t="shared" si="173"/>
        <v>0</v>
      </c>
      <c r="T145" s="138">
        <f t="shared" si="173"/>
        <v>0</v>
      </c>
      <c r="U145" s="136">
        <f t="shared" ref="U145:AA145" si="174">(U144/U154)</f>
        <v>0</v>
      </c>
      <c r="V145" s="139">
        <f t="shared" si="174"/>
        <v>0</v>
      </c>
      <c r="W145" s="214"/>
      <c r="X145" s="214"/>
      <c r="Y145" s="214"/>
      <c r="Z145" s="214"/>
      <c r="AA145" s="140">
        <f t="shared" si="174"/>
        <v>1.2004801920768306E-3</v>
      </c>
      <c r="AB145" s="153"/>
      <c r="AC145" s="153"/>
      <c r="AD145" s="153"/>
      <c r="AE145" s="153"/>
    </row>
    <row r="146" spans="2:31" x14ac:dyDescent="0.25">
      <c r="B146" s="59" t="s">
        <v>93</v>
      </c>
      <c r="C146" s="38" t="s">
        <v>307</v>
      </c>
      <c r="D146" s="38">
        <v>7</v>
      </c>
      <c r="E146" s="38">
        <v>4</v>
      </c>
      <c r="F146" s="38">
        <v>7</v>
      </c>
      <c r="G146" s="39">
        <v>1</v>
      </c>
      <c r="H146" s="39">
        <v>9</v>
      </c>
      <c r="I146" s="39">
        <v>2</v>
      </c>
      <c r="J146" s="39">
        <v>1</v>
      </c>
      <c r="K146" s="39">
        <v>4</v>
      </c>
      <c r="L146" s="40">
        <f t="shared" si="161"/>
        <v>17</v>
      </c>
      <c r="M146" s="141">
        <f t="shared" si="162"/>
        <v>3.4</v>
      </c>
      <c r="N146" s="40">
        <f t="shared" si="163"/>
        <v>8</v>
      </c>
      <c r="O146" s="141">
        <f t="shared" si="164"/>
        <v>3.0066592756745814</v>
      </c>
      <c r="P146" s="141">
        <f t="shared" si="165"/>
        <v>0.60000000000000009</v>
      </c>
      <c r="Q146" s="39">
        <v>5</v>
      </c>
      <c r="R146" s="39">
        <v>2</v>
      </c>
      <c r="S146" s="39">
        <v>2</v>
      </c>
      <c r="T146" s="39">
        <v>1</v>
      </c>
      <c r="U146" s="41">
        <v>4</v>
      </c>
      <c r="V146" s="40">
        <f>SUM(Q146:U146)</f>
        <v>14</v>
      </c>
      <c r="W146" s="141">
        <f>AVERAGE(Q146:U146)</f>
        <v>2.8</v>
      </c>
      <c r="X146" s="40">
        <f>MAX(Q146:U146)-MIN(Q146:U146)</f>
        <v>4</v>
      </c>
      <c r="Y146" s="141">
        <f>_xlfn.STDEV.P(Q146:U146)</f>
        <v>1.4696938456699069</v>
      </c>
      <c r="Z146" s="141">
        <f t="shared" si="166"/>
        <v>1.2000000000000002</v>
      </c>
      <c r="AA146" s="42">
        <f t="shared" si="167"/>
        <v>31</v>
      </c>
      <c r="AB146" s="42">
        <f t="shared" si="168"/>
        <v>3.1</v>
      </c>
      <c r="AC146" s="42">
        <f t="shared" si="169"/>
        <v>8</v>
      </c>
      <c r="AD146" s="144">
        <f t="shared" si="170"/>
        <v>2.3853720883753127</v>
      </c>
      <c r="AE146" s="144">
        <f t="shared" ref="AE146:AE152" si="175">(U146-AB146)</f>
        <v>0.89999999999999991</v>
      </c>
    </row>
    <row r="147" spans="2:31" ht="12.75" thickBot="1" x14ac:dyDescent="0.3">
      <c r="B147" s="58" t="s">
        <v>28</v>
      </c>
      <c r="C147" s="43" t="s">
        <v>307</v>
      </c>
      <c r="D147" s="247">
        <f>(D146/D154)</f>
        <v>0.10144927536231885</v>
      </c>
      <c r="E147" s="247">
        <f t="shared" ref="E147:K147" si="176">(E146/E154)</f>
        <v>5.1948051948051951E-2</v>
      </c>
      <c r="F147" s="247">
        <f t="shared" si="176"/>
        <v>7.8651685393258425E-2</v>
      </c>
      <c r="G147" s="138">
        <f t="shared" si="176"/>
        <v>1.282051282051282E-2</v>
      </c>
      <c r="H147" s="138">
        <f t="shared" si="176"/>
        <v>8.5714285714285715E-2</v>
      </c>
      <c r="I147" s="138">
        <f t="shared" si="176"/>
        <v>3.2786885245901641E-2</v>
      </c>
      <c r="J147" s="138">
        <f t="shared" si="176"/>
        <v>1.4925373134328358E-2</v>
      </c>
      <c r="K147" s="138">
        <f t="shared" si="176"/>
        <v>5.7142857142857141E-2</v>
      </c>
      <c r="L147" s="139">
        <f t="shared" ref="L147" si="177">(L146/L154)</f>
        <v>4.4619422572178477E-2</v>
      </c>
      <c r="M147" s="214"/>
      <c r="N147" s="214"/>
      <c r="O147" s="214"/>
      <c r="P147" s="214"/>
      <c r="Q147" s="138">
        <f t="shared" ref="Q147:T147" si="178">(Q146/Q154)</f>
        <v>5.4945054945054944E-2</v>
      </c>
      <c r="R147" s="138">
        <f t="shared" si="178"/>
        <v>2.247191011235955E-2</v>
      </c>
      <c r="S147" s="138">
        <f t="shared" si="178"/>
        <v>2.1505376344086023E-2</v>
      </c>
      <c r="T147" s="138">
        <f t="shared" si="178"/>
        <v>1.1494252873563218E-2</v>
      </c>
      <c r="U147" s="136">
        <f t="shared" ref="U147:AA147" si="179">(U146/U154)</f>
        <v>4.3478260869565216E-2</v>
      </c>
      <c r="V147" s="139">
        <f t="shared" si="179"/>
        <v>3.0973451327433628E-2</v>
      </c>
      <c r="W147" s="214"/>
      <c r="X147" s="214"/>
      <c r="Y147" s="214"/>
      <c r="Z147" s="214"/>
      <c r="AA147" s="140">
        <f t="shared" si="179"/>
        <v>3.721488595438175E-2</v>
      </c>
      <c r="AB147" s="153"/>
      <c r="AC147" s="153"/>
      <c r="AD147" s="153"/>
      <c r="AE147" s="153"/>
    </row>
    <row r="148" spans="2:31" ht="24" x14ac:dyDescent="0.25">
      <c r="B148" s="59" t="s">
        <v>214</v>
      </c>
      <c r="C148" s="38" t="s">
        <v>307</v>
      </c>
      <c r="D148" s="38">
        <v>0</v>
      </c>
      <c r="E148" s="38">
        <v>1</v>
      </c>
      <c r="F148" s="38">
        <v>4</v>
      </c>
      <c r="G148" s="39">
        <v>1</v>
      </c>
      <c r="H148" s="39">
        <v>4</v>
      </c>
      <c r="I148" s="39">
        <v>2</v>
      </c>
      <c r="J148" s="39">
        <v>0</v>
      </c>
      <c r="K148" s="39">
        <v>0</v>
      </c>
      <c r="L148" s="40">
        <f t="shared" si="161"/>
        <v>7</v>
      </c>
      <c r="M148" s="141">
        <f t="shared" si="162"/>
        <v>1.4</v>
      </c>
      <c r="N148" s="40">
        <f t="shared" si="163"/>
        <v>4</v>
      </c>
      <c r="O148" s="141">
        <f t="shared" si="164"/>
        <v>1.4966629547095767</v>
      </c>
      <c r="P148" s="141">
        <f t="shared" si="165"/>
        <v>0.60000000000000009</v>
      </c>
      <c r="Q148" s="39">
        <v>1</v>
      </c>
      <c r="R148" s="39">
        <v>2</v>
      </c>
      <c r="S148" s="39">
        <v>1</v>
      </c>
      <c r="T148" s="39">
        <v>0</v>
      </c>
      <c r="U148" s="41">
        <v>2</v>
      </c>
      <c r="V148" s="40">
        <f>SUM(Q148:U148)</f>
        <v>6</v>
      </c>
      <c r="W148" s="141">
        <f>AVERAGE(Q148:U148)</f>
        <v>1.2</v>
      </c>
      <c r="X148" s="40">
        <f>MAX(Q148:U148)-MIN(Q148:U148)</f>
        <v>2</v>
      </c>
      <c r="Y148" s="141">
        <f>_xlfn.STDEV.P(Q148:U148)</f>
        <v>0.74833147735478833</v>
      </c>
      <c r="Z148" s="141">
        <f t="shared" si="166"/>
        <v>0.8</v>
      </c>
      <c r="AA148" s="42">
        <f t="shared" si="167"/>
        <v>13</v>
      </c>
      <c r="AB148" s="42">
        <f t="shared" si="168"/>
        <v>1.3</v>
      </c>
      <c r="AC148" s="42">
        <f t="shared" si="169"/>
        <v>4</v>
      </c>
      <c r="AD148" s="144">
        <f t="shared" si="170"/>
        <v>1.1874342087037917</v>
      </c>
      <c r="AE148" s="144">
        <f t="shared" si="175"/>
        <v>0.7</v>
      </c>
    </row>
    <row r="149" spans="2:31" ht="12.75" thickBot="1" x14ac:dyDescent="0.3">
      <c r="B149" s="58" t="s">
        <v>28</v>
      </c>
      <c r="C149" s="43" t="s">
        <v>307</v>
      </c>
      <c r="D149" s="247">
        <f>(D148/D154)</f>
        <v>0</v>
      </c>
      <c r="E149" s="247">
        <f t="shared" ref="E149:K149" si="180">(E148/E154)</f>
        <v>1.2987012987012988E-2</v>
      </c>
      <c r="F149" s="247">
        <f t="shared" si="180"/>
        <v>4.49438202247191E-2</v>
      </c>
      <c r="G149" s="138">
        <f t="shared" si="180"/>
        <v>1.282051282051282E-2</v>
      </c>
      <c r="H149" s="138">
        <f t="shared" si="180"/>
        <v>3.8095238095238099E-2</v>
      </c>
      <c r="I149" s="138">
        <f t="shared" si="180"/>
        <v>3.2786885245901641E-2</v>
      </c>
      <c r="J149" s="138">
        <f t="shared" si="180"/>
        <v>0</v>
      </c>
      <c r="K149" s="138">
        <f t="shared" si="180"/>
        <v>0</v>
      </c>
      <c r="L149" s="139">
        <f t="shared" ref="L149" si="181">(L148/L154)</f>
        <v>1.8372703412073491E-2</v>
      </c>
      <c r="M149" s="214"/>
      <c r="N149" s="214"/>
      <c r="O149" s="214"/>
      <c r="P149" s="214"/>
      <c r="Q149" s="138">
        <f t="shared" ref="Q149:T149" si="182">(Q148/Q154)</f>
        <v>1.098901098901099E-2</v>
      </c>
      <c r="R149" s="138">
        <f t="shared" si="182"/>
        <v>2.247191011235955E-2</v>
      </c>
      <c r="S149" s="138">
        <f t="shared" si="182"/>
        <v>1.0752688172043012E-2</v>
      </c>
      <c r="T149" s="138">
        <f t="shared" si="182"/>
        <v>0</v>
      </c>
      <c r="U149" s="136">
        <f t="shared" ref="U149:AA149" si="183">(U148/U154)</f>
        <v>2.1739130434782608E-2</v>
      </c>
      <c r="V149" s="139">
        <f t="shared" si="183"/>
        <v>1.3274336283185841E-2</v>
      </c>
      <c r="W149" s="214"/>
      <c r="X149" s="214"/>
      <c r="Y149" s="214"/>
      <c r="Z149" s="214"/>
      <c r="AA149" s="140">
        <f t="shared" si="183"/>
        <v>1.5606242496998799E-2</v>
      </c>
      <c r="AB149" s="153"/>
      <c r="AC149" s="153"/>
      <c r="AD149" s="153"/>
      <c r="AE149" s="153"/>
    </row>
    <row r="150" spans="2:31" ht="24" x14ac:dyDescent="0.25">
      <c r="B150" s="59" t="s">
        <v>215</v>
      </c>
      <c r="C150" s="38" t="s">
        <v>307</v>
      </c>
      <c r="D150" s="38">
        <v>0</v>
      </c>
      <c r="E150" s="38">
        <v>0</v>
      </c>
      <c r="F150" s="38">
        <v>1</v>
      </c>
      <c r="G150" s="39">
        <v>0</v>
      </c>
      <c r="H150" s="39">
        <v>0</v>
      </c>
      <c r="I150" s="39">
        <v>0</v>
      </c>
      <c r="J150" s="39">
        <v>1</v>
      </c>
      <c r="K150" s="39">
        <v>0</v>
      </c>
      <c r="L150" s="40">
        <f t="shared" si="161"/>
        <v>1</v>
      </c>
      <c r="M150" s="141">
        <f t="shared" si="162"/>
        <v>0.2</v>
      </c>
      <c r="N150" s="40">
        <f t="shared" si="163"/>
        <v>1</v>
      </c>
      <c r="O150" s="141">
        <f t="shared" si="164"/>
        <v>0.4</v>
      </c>
      <c r="P150" s="141">
        <f t="shared" si="165"/>
        <v>-0.2</v>
      </c>
      <c r="Q150" s="39">
        <v>0</v>
      </c>
      <c r="R150" s="39">
        <v>1</v>
      </c>
      <c r="S150" s="39">
        <v>0</v>
      </c>
      <c r="T150" s="39">
        <v>0</v>
      </c>
      <c r="U150" s="41">
        <v>0</v>
      </c>
      <c r="V150" s="40">
        <f>SUM(Q150:U150)</f>
        <v>1</v>
      </c>
      <c r="W150" s="141">
        <f>AVERAGE(Q150:U150)</f>
        <v>0.2</v>
      </c>
      <c r="X150" s="40">
        <f>MAX(Q150:U150)-MIN(Q150:U150)</f>
        <v>1</v>
      </c>
      <c r="Y150" s="141">
        <f>_xlfn.STDEV.P(Q150:U150)</f>
        <v>0.4</v>
      </c>
      <c r="Z150" s="141">
        <f t="shared" si="166"/>
        <v>-0.2</v>
      </c>
      <c r="AA150" s="42">
        <f t="shared" si="167"/>
        <v>2</v>
      </c>
      <c r="AB150" s="42">
        <f t="shared" si="168"/>
        <v>0.2</v>
      </c>
      <c r="AC150" s="42">
        <f t="shared" si="169"/>
        <v>1</v>
      </c>
      <c r="AD150" s="144">
        <f t="shared" si="170"/>
        <v>0.4</v>
      </c>
      <c r="AE150" s="144">
        <f t="shared" si="175"/>
        <v>-0.2</v>
      </c>
    </row>
    <row r="151" spans="2:31" ht="12.75" thickBot="1" x14ac:dyDescent="0.3">
      <c r="B151" s="58" t="s">
        <v>28</v>
      </c>
      <c r="C151" s="43" t="s">
        <v>307</v>
      </c>
      <c r="D151" s="247">
        <f>(D150/D154)</f>
        <v>0</v>
      </c>
      <c r="E151" s="247">
        <f t="shared" ref="E151:K151" si="184">(E150/E154)</f>
        <v>0</v>
      </c>
      <c r="F151" s="247">
        <f t="shared" si="184"/>
        <v>1.1235955056179775E-2</v>
      </c>
      <c r="G151" s="138">
        <f t="shared" si="184"/>
        <v>0</v>
      </c>
      <c r="H151" s="138">
        <f t="shared" si="184"/>
        <v>0</v>
      </c>
      <c r="I151" s="138">
        <f t="shared" si="184"/>
        <v>0</v>
      </c>
      <c r="J151" s="138">
        <f t="shared" si="184"/>
        <v>1.4925373134328358E-2</v>
      </c>
      <c r="K151" s="138">
        <f t="shared" si="184"/>
        <v>0</v>
      </c>
      <c r="L151" s="139">
        <f t="shared" ref="L151" si="185">(L150/L154)</f>
        <v>2.6246719160104987E-3</v>
      </c>
      <c r="M151" s="214"/>
      <c r="N151" s="214"/>
      <c r="O151" s="214"/>
      <c r="P151" s="214"/>
      <c r="Q151" s="138">
        <f t="shared" ref="Q151:T151" si="186">(Q150/Q154)</f>
        <v>0</v>
      </c>
      <c r="R151" s="138">
        <f t="shared" si="186"/>
        <v>1.1235955056179775E-2</v>
      </c>
      <c r="S151" s="138">
        <f t="shared" si="186"/>
        <v>0</v>
      </c>
      <c r="T151" s="138">
        <f t="shared" si="186"/>
        <v>0</v>
      </c>
      <c r="U151" s="136">
        <f t="shared" ref="U151:AA151" si="187">(U150/U154)</f>
        <v>0</v>
      </c>
      <c r="V151" s="139">
        <f t="shared" si="187"/>
        <v>2.2123893805309734E-3</v>
      </c>
      <c r="W151" s="214"/>
      <c r="X151" s="214"/>
      <c r="Y151" s="214"/>
      <c r="Z151" s="214"/>
      <c r="AA151" s="140">
        <f t="shared" si="187"/>
        <v>2.4009603841536613E-3</v>
      </c>
      <c r="AB151" s="153"/>
      <c r="AC151" s="153"/>
      <c r="AD151" s="153"/>
      <c r="AE151" s="153"/>
    </row>
    <row r="152" spans="2:31" x14ac:dyDescent="0.25">
      <c r="B152" s="63" t="s">
        <v>78</v>
      </c>
      <c r="C152" s="38" t="s">
        <v>307</v>
      </c>
      <c r="D152" s="248">
        <v>0</v>
      </c>
      <c r="E152" s="248">
        <v>0</v>
      </c>
      <c r="F152" s="248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1</v>
      </c>
      <c r="L152" s="40">
        <f t="shared" si="161"/>
        <v>1</v>
      </c>
      <c r="M152" s="141">
        <f t="shared" si="162"/>
        <v>0.2</v>
      </c>
      <c r="N152" s="40">
        <f t="shared" si="163"/>
        <v>1</v>
      </c>
      <c r="O152" s="141">
        <f t="shared" ref="O152" si="188">_xlfn.STDEV.P(F152:K152)</f>
        <v>0.37267799624996495</v>
      </c>
      <c r="P152" s="141">
        <f t="shared" si="165"/>
        <v>-0.2</v>
      </c>
      <c r="Q152" s="52">
        <v>0</v>
      </c>
      <c r="R152" s="52">
        <v>0</v>
      </c>
      <c r="S152" s="52">
        <v>0</v>
      </c>
      <c r="T152" s="52">
        <v>1</v>
      </c>
      <c r="U152" s="54">
        <v>0</v>
      </c>
      <c r="V152" s="40">
        <f>SUM(Q152:U152)</f>
        <v>1</v>
      </c>
      <c r="W152" s="141">
        <f>AVERAGE(Q152:U152)</f>
        <v>0.2</v>
      </c>
      <c r="X152" s="40">
        <f>MAX(Q152:U152)-MIN(Q152:U152)</f>
        <v>1</v>
      </c>
      <c r="Y152" s="141">
        <f>_xlfn.STDEV.P(Q152:U152)</f>
        <v>0.4</v>
      </c>
      <c r="Z152" s="141">
        <f t="shared" si="166"/>
        <v>-0.2</v>
      </c>
      <c r="AA152" s="42">
        <f t="shared" si="167"/>
        <v>2</v>
      </c>
      <c r="AB152" s="42">
        <f t="shared" si="168"/>
        <v>0.2</v>
      </c>
      <c r="AC152" s="42">
        <f t="shared" si="169"/>
        <v>1</v>
      </c>
      <c r="AD152" s="144">
        <f t="shared" si="170"/>
        <v>0.4</v>
      </c>
      <c r="AE152" s="144">
        <f t="shared" si="175"/>
        <v>-0.2</v>
      </c>
    </row>
    <row r="153" spans="2:31" ht="12.75" thickBot="1" x14ac:dyDescent="0.3">
      <c r="B153" s="58" t="s">
        <v>28</v>
      </c>
      <c r="C153" s="43" t="s">
        <v>307</v>
      </c>
      <c r="D153" s="247">
        <f>(D152/D154)</f>
        <v>0</v>
      </c>
      <c r="E153" s="247">
        <f t="shared" ref="E153:K153" si="189">(E152/E154)</f>
        <v>0</v>
      </c>
      <c r="F153" s="247">
        <f t="shared" si="189"/>
        <v>0</v>
      </c>
      <c r="G153" s="138">
        <f t="shared" si="189"/>
        <v>0</v>
      </c>
      <c r="H153" s="138">
        <f t="shared" si="189"/>
        <v>0</v>
      </c>
      <c r="I153" s="138">
        <f t="shared" si="189"/>
        <v>0</v>
      </c>
      <c r="J153" s="138">
        <f t="shared" si="189"/>
        <v>0</v>
      </c>
      <c r="K153" s="138">
        <f t="shared" si="189"/>
        <v>1.4285714285714285E-2</v>
      </c>
      <c r="L153" s="139">
        <f t="shared" ref="L153:AA153" si="190">(L152/L154)</f>
        <v>2.6246719160104987E-3</v>
      </c>
      <c r="M153" s="214"/>
      <c r="N153" s="214"/>
      <c r="O153" s="214"/>
      <c r="P153" s="214"/>
      <c r="Q153" s="138">
        <f t="shared" ref="Q153:T153" si="191">(Q152/Q154)</f>
        <v>0</v>
      </c>
      <c r="R153" s="138">
        <f t="shared" si="191"/>
        <v>0</v>
      </c>
      <c r="S153" s="138">
        <f t="shared" si="191"/>
        <v>0</v>
      </c>
      <c r="T153" s="138">
        <f t="shared" si="191"/>
        <v>1.1494252873563218E-2</v>
      </c>
      <c r="U153" s="136">
        <f t="shared" si="190"/>
        <v>0</v>
      </c>
      <c r="V153" s="139">
        <f t="shared" si="190"/>
        <v>2.2123893805309734E-3</v>
      </c>
      <c r="W153" s="214"/>
      <c r="X153" s="214"/>
      <c r="Y153" s="214"/>
      <c r="Z153" s="214"/>
      <c r="AA153" s="140">
        <f t="shared" si="190"/>
        <v>2.4009603841536613E-3</v>
      </c>
      <c r="AB153" s="153"/>
      <c r="AC153" s="153"/>
      <c r="AD153" s="153"/>
      <c r="AE153" s="153"/>
    </row>
    <row r="154" spans="2:31" x14ac:dyDescent="0.25">
      <c r="B154" s="36" t="s">
        <v>178</v>
      </c>
      <c r="C154" s="30" t="s">
        <v>307</v>
      </c>
      <c r="D154" s="30">
        <v>69</v>
      </c>
      <c r="E154" s="30">
        <v>77</v>
      </c>
      <c r="F154" s="30">
        <v>89</v>
      </c>
      <c r="G154" s="31">
        <v>78</v>
      </c>
      <c r="H154" s="31">
        <v>105</v>
      </c>
      <c r="I154" s="31">
        <v>61</v>
      </c>
      <c r="J154" s="31">
        <v>67</v>
      </c>
      <c r="K154" s="31">
        <v>70</v>
      </c>
      <c r="L154" s="32">
        <f>SUM(G154:K154)</f>
        <v>381</v>
      </c>
      <c r="M154" s="32">
        <f>AVERAGE(G154:K154)</f>
        <v>76.2</v>
      </c>
      <c r="N154" s="32">
        <f>MAX(G154:K154)-MIN(G154:K154)</f>
        <v>44</v>
      </c>
      <c r="O154" s="132">
        <f>_xlfn.STDEV.P(G154:K154)</f>
        <v>15.406492138056606</v>
      </c>
      <c r="P154" s="132">
        <f>(U154-M154)</f>
        <v>15.799999999999997</v>
      </c>
      <c r="Q154" s="39">
        <v>91</v>
      </c>
      <c r="R154" s="31">
        <v>89</v>
      </c>
      <c r="S154" s="31">
        <v>93</v>
      </c>
      <c r="T154" s="31">
        <v>87</v>
      </c>
      <c r="U154" s="33">
        <v>92</v>
      </c>
      <c r="V154" s="32">
        <f>SUM(Q154:U154)</f>
        <v>452</v>
      </c>
      <c r="W154" s="32">
        <f>AVERAGE(Q154:U154)</f>
        <v>90.4</v>
      </c>
      <c r="X154" s="32">
        <f>MAX(Q154:U154)-MIN(Q154:U154)</f>
        <v>6</v>
      </c>
      <c r="Y154" s="132">
        <f>_xlfn.STDEV.P(Q154:U154)</f>
        <v>2.1540659228538015</v>
      </c>
      <c r="Z154" s="132">
        <f>(U154-W154)</f>
        <v>1.5999999999999943</v>
      </c>
      <c r="AA154" s="34">
        <f>SUM(Q154:U154,G154:K154)</f>
        <v>833</v>
      </c>
      <c r="AB154" s="34">
        <f>AVERAGE(Q154:U154,G154:K154)</f>
        <v>83.3</v>
      </c>
      <c r="AC154" s="34">
        <f>MAX(G154:K154,Q154:U154)-MIN(G154:K154,Q154:U154)</f>
        <v>44</v>
      </c>
      <c r="AD154" s="131">
        <f>_xlfn.STDEV.P(Q154:U154,G154:K154)</f>
        <v>13.092364186807515</v>
      </c>
      <c r="AE154" s="131">
        <f>(U154-AB154)</f>
        <v>8.7000000000000028</v>
      </c>
    </row>
    <row r="156" spans="2:31" x14ac:dyDescent="0.25">
      <c r="B156" s="274"/>
      <c r="C156" s="288" t="s">
        <v>424</v>
      </c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</row>
    <row r="157" spans="2:31" ht="24.75" thickBot="1" x14ac:dyDescent="0.3">
      <c r="B157" s="18"/>
      <c r="C157" s="19">
        <v>2009</v>
      </c>
      <c r="D157" s="19">
        <v>2010</v>
      </c>
      <c r="E157" s="19">
        <v>2011</v>
      </c>
      <c r="F157" s="19">
        <v>2012</v>
      </c>
      <c r="G157" s="20">
        <v>2013</v>
      </c>
      <c r="H157" s="20">
        <v>2014</v>
      </c>
      <c r="I157" s="20">
        <v>2015</v>
      </c>
      <c r="J157" s="20">
        <v>2016</v>
      </c>
      <c r="K157" s="20">
        <v>2017</v>
      </c>
      <c r="L157" s="21" t="s">
        <v>0</v>
      </c>
      <c r="M157" s="21" t="s">
        <v>1</v>
      </c>
      <c r="N157" s="21" t="s">
        <v>2</v>
      </c>
      <c r="O157" s="21" t="s">
        <v>3</v>
      </c>
      <c r="P157" s="21" t="s">
        <v>4</v>
      </c>
      <c r="Q157" s="20">
        <v>2018</v>
      </c>
      <c r="R157" s="20">
        <v>2019</v>
      </c>
      <c r="S157" s="20" t="s">
        <v>445</v>
      </c>
      <c r="T157" s="20">
        <v>2021</v>
      </c>
      <c r="U157" s="22">
        <v>2022</v>
      </c>
      <c r="V157" s="21" t="s">
        <v>0</v>
      </c>
      <c r="W157" s="21" t="s">
        <v>1</v>
      </c>
      <c r="X157" s="21" t="s">
        <v>2</v>
      </c>
      <c r="Y157" s="21" t="s">
        <v>3</v>
      </c>
      <c r="Z157" s="21" t="s">
        <v>4</v>
      </c>
      <c r="AA157" s="23" t="s">
        <v>5</v>
      </c>
      <c r="AB157" s="23" t="s">
        <v>6</v>
      </c>
      <c r="AC157" s="23" t="s">
        <v>7</v>
      </c>
      <c r="AD157" s="23" t="s">
        <v>8</v>
      </c>
      <c r="AE157" s="23" t="s">
        <v>4</v>
      </c>
    </row>
    <row r="158" spans="2:31" x14ac:dyDescent="0.25">
      <c r="B158" s="59" t="s">
        <v>216</v>
      </c>
      <c r="C158" s="38" t="s">
        <v>307</v>
      </c>
      <c r="D158" s="248" t="s">
        <v>307</v>
      </c>
      <c r="E158" s="248" t="s">
        <v>307</v>
      </c>
      <c r="F158" s="248" t="s">
        <v>307</v>
      </c>
      <c r="G158" s="52" t="s">
        <v>307</v>
      </c>
      <c r="H158" s="52" t="s">
        <v>307</v>
      </c>
      <c r="I158" s="39">
        <v>16</v>
      </c>
      <c r="J158" s="39">
        <v>37</v>
      </c>
      <c r="K158" s="39">
        <v>36</v>
      </c>
      <c r="L158" s="53" t="s">
        <v>307</v>
      </c>
      <c r="M158" s="53" t="s">
        <v>307</v>
      </c>
      <c r="N158" s="53" t="s">
        <v>307</v>
      </c>
      <c r="O158" s="53" t="s">
        <v>307</v>
      </c>
      <c r="P158" s="53" t="s">
        <v>307</v>
      </c>
      <c r="Q158" s="39">
        <v>33</v>
      </c>
      <c r="R158" s="39">
        <v>41</v>
      </c>
      <c r="S158" s="39">
        <v>44</v>
      </c>
      <c r="T158" s="39">
        <v>45</v>
      </c>
      <c r="U158" s="41">
        <v>38</v>
      </c>
      <c r="V158" s="40">
        <f>SUM(Q158:U158)</f>
        <v>201</v>
      </c>
      <c r="W158" s="141">
        <f>AVERAGE(Q158:U158)</f>
        <v>40.200000000000003</v>
      </c>
      <c r="X158" s="40">
        <f>MAX(Q158:U158)-MIN(Q158:U158)</f>
        <v>12</v>
      </c>
      <c r="Y158" s="141">
        <f>_xlfn.STDEV.P(Q158:U158)</f>
        <v>4.3543082114154483</v>
      </c>
      <c r="Z158" s="141">
        <f>(U158-W158)</f>
        <v>-2.2000000000000028</v>
      </c>
      <c r="AA158" s="55" t="s">
        <v>307</v>
      </c>
      <c r="AB158" s="55" t="s">
        <v>307</v>
      </c>
      <c r="AC158" s="55" t="s">
        <v>307</v>
      </c>
      <c r="AD158" s="55" t="s">
        <v>307</v>
      </c>
      <c r="AE158" s="55" t="s">
        <v>307</v>
      </c>
    </row>
    <row r="159" spans="2:31" ht="12.75" thickBot="1" x14ac:dyDescent="0.3">
      <c r="B159" s="58" t="s">
        <v>28</v>
      </c>
      <c r="C159" s="43" t="s">
        <v>307</v>
      </c>
      <c r="D159" s="250" t="s">
        <v>307</v>
      </c>
      <c r="E159" s="250" t="s">
        <v>307</v>
      </c>
      <c r="F159" s="250" t="s">
        <v>307</v>
      </c>
      <c r="G159" s="44" t="s">
        <v>307</v>
      </c>
      <c r="H159" s="44" t="s">
        <v>307</v>
      </c>
      <c r="I159" s="138">
        <f>(I158/I174)</f>
        <v>0.26229508196721313</v>
      </c>
      <c r="J159" s="138">
        <f t="shared" ref="J159:K159" si="192">(J158/J174)</f>
        <v>0.55223880597014929</v>
      </c>
      <c r="K159" s="138">
        <f t="shared" si="192"/>
        <v>0.51428571428571423</v>
      </c>
      <c r="L159" s="45" t="s">
        <v>307</v>
      </c>
      <c r="M159" s="166"/>
      <c r="N159" s="124"/>
      <c r="O159" s="166"/>
      <c r="P159" s="166"/>
      <c r="Q159" s="138">
        <f t="shared" ref="Q159:T159" si="193">(Q158/Q174)</f>
        <v>0.36263736263736263</v>
      </c>
      <c r="R159" s="138">
        <f t="shared" si="193"/>
        <v>0.4606741573033708</v>
      </c>
      <c r="S159" s="138">
        <f t="shared" si="193"/>
        <v>0.4731182795698925</v>
      </c>
      <c r="T159" s="138">
        <f t="shared" si="193"/>
        <v>0.51724137931034486</v>
      </c>
      <c r="U159" s="136">
        <f t="shared" ref="U159:V159" si="194">(U158/U174)</f>
        <v>0.41304347826086957</v>
      </c>
      <c r="V159" s="139">
        <f t="shared" si="194"/>
        <v>0.44469026548672569</v>
      </c>
      <c r="W159" s="166"/>
      <c r="X159" s="124"/>
      <c r="Y159" s="166"/>
      <c r="Z159" s="166"/>
      <c r="AA159" s="46" t="s">
        <v>307</v>
      </c>
      <c r="AB159" s="153"/>
      <c r="AC159" s="153"/>
      <c r="AD159" s="153"/>
      <c r="AE159" s="153"/>
    </row>
    <row r="160" spans="2:31" x14ac:dyDescent="0.25">
      <c r="B160" s="59" t="s">
        <v>217</v>
      </c>
      <c r="C160" s="38" t="s">
        <v>307</v>
      </c>
      <c r="D160" s="248" t="s">
        <v>307</v>
      </c>
      <c r="E160" s="248" t="s">
        <v>307</v>
      </c>
      <c r="F160" s="248" t="s">
        <v>307</v>
      </c>
      <c r="G160" s="52" t="s">
        <v>307</v>
      </c>
      <c r="H160" s="52" t="s">
        <v>307</v>
      </c>
      <c r="I160" s="39">
        <v>21</v>
      </c>
      <c r="J160" s="39">
        <v>20</v>
      </c>
      <c r="K160" s="39">
        <v>14</v>
      </c>
      <c r="L160" s="53" t="s">
        <v>307</v>
      </c>
      <c r="M160" s="53" t="s">
        <v>307</v>
      </c>
      <c r="N160" s="53" t="s">
        <v>307</v>
      </c>
      <c r="O160" s="53" t="s">
        <v>307</v>
      </c>
      <c r="P160" s="53" t="s">
        <v>307</v>
      </c>
      <c r="Q160" s="39">
        <v>36</v>
      </c>
      <c r="R160" s="39">
        <v>26</v>
      </c>
      <c r="S160" s="39">
        <v>26</v>
      </c>
      <c r="T160" s="39">
        <v>24</v>
      </c>
      <c r="U160" s="41">
        <v>32</v>
      </c>
      <c r="V160" s="40">
        <f>SUM(Q160:U160)</f>
        <v>144</v>
      </c>
      <c r="W160" s="141">
        <f>AVERAGE(Q160:U160)</f>
        <v>28.8</v>
      </c>
      <c r="X160" s="40">
        <f>MAX(Q160:U160)-MIN(Q160:U160)</f>
        <v>12</v>
      </c>
      <c r="Y160" s="141">
        <f>_xlfn.STDEV.P(Q160:U160)</f>
        <v>4.4899888641287298</v>
      </c>
      <c r="Z160" s="141">
        <f t="shared" ref="Z160:Z172" si="195">(U160-W160)</f>
        <v>3.1999999999999993</v>
      </c>
      <c r="AA160" s="55" t="s">
        <v>307</v>
      </c>
      <c r="AB160" s="55" t="s">
        <v>307</v>
      </c>
      <c r="AC160" s="55" t="s">
        <v>307</v>
      </c>
      <c r="AD160" s="55" t="s">
        <v>307</v>
      </c>
      <c r="AE160" s="55" t="s">
        <v>307</v>
      </c>
    </row>
    <row r="161" spans="2:31" ht="12.75" thickBot="1" x14ac:dyDescent="0.3">
      <c r="B161" s="58" t="s">
        <v>28</v>
      </c>
      <c r="C161" s="43" t="s">
        <v>307</v>
      </c>
      <c r="D161" s="250" t="s">
        <v>307</v>
      </c>
      <c r="E161" s="250" t="s">
        <v>307</v>
      </c>
      <c r="F161" s="250" t="s">
        <v>307</v>
      </c>
      <c r="G161" s="44" t="s">
        <v>307</v>
      </c>
      <c r="H161" s="44" t="s">
        <v>307</v>
      </c>
      <c r="I161" s="138">
        <f>(I160/I174)</f>
        <v>0.34426229508196721</v>
      </c>
      <c r="J161" s="138">
        <f t="shared" ref="J161:K161" si="196">(J160/J174)</f>
        <v>0.29850746268656714</v>
      </c>
      <c r="K161" s="138">
        <f t="shared" si="196"/>
        <v>0.2</v>
      </c>
      <c r="L161" s="45" t="s">
        <v>307</v>
      </c>
      <c r="M161" s="166"/>
      <c r="N161" s="124"/>
      <c r="O161" s="166"/>
      <c r="P161" s="166"/>
      <c r="Q161" s="138">
        <f t="shared" ref="Q161:T161" si="197">(Q160/Q174)</f>
        <v>0.39560439560439559</v>
      </c>
      <c r="R161" s="138">
        <f t="shared" si="197"/>
        <v>0.29213483146067415</v>
      </c>
      <c r="S161" s="138">
        <f t="shared" si="197"/>
        <v>0.27956989247311825</v>
      </c>
      <c r="T161" s="138">
        <f t="shared" si="197"/>
        <v>0.27586206896551724</v>
      </c>
      <c r="U161" s="136">
        <f t="shared" ref="U161:V161" si="198">(U160/U174)</f>
        <v>0.34782608695652173</v>
      </c>
      <c r="V161" s="139">
        <f t="shared" si="198"/>
        <v>0.31858407079646017</v>
      </c>
      <c r="W161" s="166"/>
      <c r="X161" s="124"/>
      <c r="Y161" s="166"/>
      <c r="Z161" s="166"/>
      <c r="AA161" s="46" t="s">
        <v>307</v>
      </c>
      <c r="AB161" s="153"/>
      <c r="AC161" s="153"/>
      <c r="AD161" s="153"/>
      <c r="AE161" s="153"/>
    </row>
    <row r="162" spans="2:31" x14ac:dyDescent="0.25">
      <c r="B162" s="59" t="s">
        <v>218</v>
      </c>
      <c r="C162" s="38" t="s">
        <v>307</v>
      </c>
      <c r="D162" s="248" t="s">
        <v>307</v>
      </c>
      <c r="E162" s="248" t="s">
        <v>307</v>
      </c>
      <c r="F162" s="248" t="s">
        <v>307</v>
      </c>
      <c r="G162" s="52" t="s">
        <v>307</v>
      </c>
      <c r="H162" s="52" t="s">
        <v>307</v>
      </c>
      <c r="I162" s="39">
        <v>4</v>
      </c>
      <c r="J162" s="39">
        <v>1</v>
      </c>
      <c r="K162" s="39">
        <v>13</v>
      </c>
      <c r="L162" s="53" t="s">
        <v>307</v>
      </c>
      <c r="M162" s="53" t="s">
        <v>307</v>
      </c>
      <c r="N162" s="53" t="s">
        <v>307</v>
      </c>
      <c r="O162" s="53" t="s">
        <v>307</v>
      </c>
      <c r="P162" s="53" t="s">
        <v>307</v>
      </c>
      <c r="Q162" s="39">
        <v>12</v>
      </c>
      <c r="R162" s="39">
        <v>8</v>
      </c>
      <c r="S162" s="39">
        <v>6</v>
      </c>
      <c r="T162" s="39">
        <v>6</v>
      </c>
      <c r="U162" s="41">
        <v>8</v>
      </c>
      <c r="V162" s="40">
        <f>SUM(Q162:U162)</f>
        <v>40</v>
      </c>
      <c r="W162" s="141">
        <f>AVERAGE(Q162:U162)</f>
        <v>8</v>
      </c>
      <c r="X162" s="40">
        <f>MAX(Q162:U162)-MIN(Q162:U162)</f>
        <v>6</v>
      </c>
      <c r="Y162" s="141">
        <f>_xlfn.STDEV.P(Q162:U162)</f>
        <v>2.1908902300206643</v>
      </c>
      <c r="Z162" s="141">
        <f t="shared" si="195"/>
        <v>0</v>
      </c>
      <c r="AA162" s="55" t="s">
        <v>307</v>
      </c>
      <c r="AB162" s="55" t="s">
        <v>307</v>
      </c>
      <c r="AC162" s="55" t="s">
        <v>307</v>
      </c>
      <c r="AD162" s="55" t="s">
        <v>307</v>
      </c>
      <c r="AE162" s="55" t="s">
        <v>307</v>
      </c>
    </row>
    <row r="163" spans="2:31" ht="12.75" thickBot="1" x14ac:dyDescent="0.3">
      <c r="B163" s="58" t="s">
        <v>28</v>
      </c>
      <c r="C163" s="43" t="s">
        <v>307</v>
      </c>
      <c r="D163" s="250" t="s">
        <v>307</v>
      </c>
      <c r="E163" s="250" t="s">
        <v>307</v>
      </c>
      <c r="F163" s="250" t="s">
        <v>307</v>
      </c>
      <c r="G163" s="44" t="s">
        <v>307</v>
      </c>
      <c r="H163" s="44" t="s">
        <v>307</v>
      </c>
      <c r="I163" s="138">
        <f>(I162/I174)</f>
        <v>6.5573770491803282E-2</v>
      </c>
      <c r="J163" s="138">
        <f t="shared" ref="J163:K163" si="199">(J162/J174)</f>
        <v>1.4925373134328358E-2</v>
      </c>
      <c r="K163" s="138">
        <f t="shared" si="199"/>
        <v>0.18571428571428572</v>
      </c>
      <c r="L163" s="45" t="s">
        <v>307</v>
      </c>
      <c r="M163" s="166"/>
      <c r="N163" s="124"/>
      <c r="O163" s="166"/>
      <c r="P163" s="166"/>
      <c r="Q163" s="138">
        <f t="shared" ref="Q163:T163" si="200">(Q162/Q174)</f>
        <v>0.13186813186813187</v>
      </c>
      <c r="R163" s="138">
        <f t="shared" si="200"/>
        <v>8.98876404494382E-2</v>
      </c>
      <c r="S163" s="138">
        <f t="shared" si="200"/>
        <v>6.4516129032258063E-2</v>
      </c>
      <c r="T163" s="138">
        <f t="shared" si="200"/>
        <v>6.8965517241379309E-2</v>
      </c>
      <c r="U163" s="136">
        <f t="shared" ref="U163:V163" si="201">(U162/U174)</f>
        <v>8.6956521739130432E-2</v>
      </c>
      <c r="V163" s="139">
        <f t="shared" si="201"/>
        <v>8.8495575221238937E-2</v>
      </c>
      <c r="W163" s="166"/>
      <c r="X163" s="124"/>
      <c r="Y163" s="166"/>
      <c r="Z163" s="166"/>
      <c r="AA163" s="46" t="s">
        <v>307</v>
      </c>
      <c r="AB163" s="153"/>
      <c r="AC163" s="153"/>
      <c r="AD163" s="153"/>
      <c r="AE163" s="153"/>
    </row>
    <row r="164" spans="2:31" x14ac:dyDescent="0.25">
      <c r="B164" s="59" t="s">
        <v>219</v>
      </c>
      <c r="C164" s="38" t="s">
        <v>307</v>
      </c>
      <c r="D164" s="248" t="s">
        <v>307</v>
      </c>
      <c r="E164" s="248" t="s">
        <v>307</v>
      </c>
      <c r="F164" s="248" t="s">
        <v>307</v>
      </c>
      <c r="G164" s="52" t="s">
        <v>307</v>
      </c>
      <c r="H164" s="52" t="s">
        <v>307</v>
      </c>
      <c r="I164" s="39">
        <v>15</v>
      </c>
      <c r="J164" s="39">
        <v>7</v>
      </c>
      <c r="K164" s="39">
        <v>5</v>
      </c>
      <c r="L164" s="53" t="s">
        <v>307</v>
      </c>
      <c r="M164" s="53" t="s">
        <v>307</v>
      </c>
      <c r="N164" s="53" t="s">
        <v>307</v>
      </c>
      <c r="O164" s="53" t="s">
        <v>307</v>
      </c>
      <c r="P164" s="53" t="s">
        <v>307</v>
      </c>
      <c r="Q164" s="39">
        <v>6</v>
      </c>
      <c r="R164" s="39">
        <v>9</v>
      </c>
      <c r="S164" s="39">
        <v>7</v>
      </c>
      <c r="T164" s="39">
        <v>8</v>
      </c>
      <c r="U164" s="41">
        <v>7</v>
      </c>
      <c r="V164" s="40">
        <f>SUM(Q164:U164)</f>
        <v>37</v>
      </c>
      <c r="W164" s="141">
        <f>AVERAGE(Q164:U164)</f>
        <v>7.4</v>
      </c>
      <c r="X164" s="40">
        <f>MAX(Q164:U164)-MIN(Q164:U164)</f>
        <v>3</v>
      </c>
      <c r="Y164" s="141">
        <f>_xlfn.STDEV.P(Q164:U164)</f>
        <v>1.019803902718557</v>
      </c>
      <c r="Z164" s="141">
        <f t="shared" si="195"/>
        <v>-0.40000000000000036</v>
      </c>
      <c r="AA164" s="55" t="s">
        <v>307</v>
      </c>
      <c r="AB164" s="55" t="s">
        <v>307</v>
      </c>
      <c r="AC164" s="55" t="s">
        <v>307</v>
      </c>
      <c r="AD164" s="55" t="s">
        <v>307</v>
      </c>
      <c r="AE164" s="55" t="s">
        <v>307</v>
      </c>
    </row>
    <row r="165" spans="2:31" ht="12.75" thickBot="1" x14ac:dyDescent="0.3">
      <c r="B165" s="58" t="s">
        <v>28</v>
      </c>
      <c r="C165" s="43" t="s">
        <v>307</v>
      </c>
      <c r="D165" s="250" t="s">
        <v>307</v>
      </c>
      <c r="E165" s="250" t="s">
        <v>307</v>
      </c>
      <c r="F165" s="250" t="s">
        <v>307</v>
      </c>
      <c r="G165" s="44" t="s">
        <v>307</v>
      </c>
      <c r="H165" s="44" t="s">
        <v>307</v>
      </c>
      <c r="I165" s="138">
        <f>(I164/I174)</f>
        <v>0.24590163934426229</v>
      </c>
      <c r="J165" s="138">
        <f t="shared" ref="J165:K165" si="202">(J164/J174)</f>
        <v>0.1044776119402985</v>
      </c>
      <c r="K165" s="138">
        <f t="shared" si="202"/>
        <v>7.1428571428571425E-2</v>
      </c>
      <c r="L165" s="45" t="s">
        <v>307</v>
      </c>
      <c r="M165" s="166"/>
      <c r="N165" s="124"/>
      <c r="O165" s="166"/>
      <c r="P165" s="166"/>
      <c r="Q165" s="138">
        <f t="shared" ref="Q165:T165" si="203">(Q164/Q174)</f>
        <v>6.5934065934065936E-2</v>
      </c>
      <c r="R165" s="138">
        <f t="shared" si="203"/>
        <v>0.10112359550561797</v>
      </c>
      <c r="S165" s="138">
        <f t="shared" si="203"/>
        <v>7.5268817204301078E-2</v>
      </c>
      <c r="T165" s="138">
        <f t="shared" si="203"/>
        <v>9.1954022988505746E-2</v>
      </c>
      <c r="U165" s="136">
        <f t="shared" ref="U165:V165" si="204">(U164/U174)</f>
        <v>7.6086956521739135E-2</v>
      </c>
      <c r="V165" s="139">
        <f t="shared" si="204"/>
        <v>8.185840707964602E-2</v>
      </c>
      <c r="W165" s="166"/>
      <c r="X165" s="124"/>
      <c r="Y165" s="166"/>
      <c r="Z165" s="166"/>
      <c r="AA165" s="46" t="s">
        <v>307</v>
      </c>
      <c r="AB165" s="153"/>
      <c r="AC165" s="153"/>
      <c r="AD165" s="153"/>
      <c r="AE165" s="153"/>
    </row>
    <row r="166" spans="2:31" x14ac:dyDescent="0.25">
      <c r="B166" s="59" t="s">
        <v>222</v>
      </c>
      <c r="C166" s="38" t="s">
        <v>307</v>
      </c>
      <c r="D166" s="248" t="s">
        <v>307</v>
      </c>
      <c r="E166" s="248" t="s">
        <v>307</v>
      </c>
      <c r="F166" s="248" t="s">
        <v>307</v>
      </c>
      <c r="G166" s="52" t="s">
        <v>307</v>
      </c>
      <c r="H166" s="52" t="s">
        <v>307</v>
      </c>
      <c r="I166" s="39">
        <v>4</v>
      </c>
      <c r="J166" s="39">
        <v>2</v>
      </c>
      <c r="K166" s="39">
        <v>2</v>
      </c>
      <c r="L166" s="53" t="s">
        <v>307</v>
      </c>
      <c r="M166" s="53" t="s">
        <v>307</v>
      </c>
      <c r="N166" s="53" t="s">
        <v>307</v>
      </c>
      <c r="O166" s="53" t="s">
        <v>307</v>
      </c>
      <c r="P166" s="53" t="s">
        <v>307</v>
      </c>
      <c r="Q166" s="39">
        <v>3</v>
      </c>
      <c r="R166" s="39">
        <v>3</v>
      </c>
      <c r="S166" s="39">
        <v>6</v>
      </c>
      <c r="T166" s="39">
        <v>4</v>
      </c>
      <c r="U166" s="41">
        <v>2</v>
      </c>
      <c r="V166" s="40">
        <f>SUM(Q166:U166)</f>
        <v>18</v>
      </c>
      <c r="W166" s="141">
        <f>AVERAGE(Q166:U166)</f>
        <v>3.6</v>
      </c>
      <c r="X166" s="40">
        <f>MAX(Q166:U166)-MIN(Q166:U166)</f>
        <v>4</v>
      </c>
      <c r="Y166" s="141">
        <f>_xlfn.STDEV.P(Q166:U166)</f>
        <v>1.3564659966250536</v>
      </c>
      <c r="Z166" s="141">
        <f t="shared" si="195"/>
        <v>-1.6</v>
      </c>
      <c r="AA166" s="55" t="s">
        <v>307</v>
      </c>
      <c r="AB166" s="55" t="s">
        <v>307</v>
      </c>
      <c r="AC166" s="55" t="s">
        <v>307</v>
      </c>
      <c r="AD166" s="55" t="s">
        <v>307</v>
      </c>
      <c r="AE166" s="55" t="s">
        <v>307</v>
      </c>
    </row>
    <row r="167" spans="2:31" ht="12.75" thickBot="1" x14ac:dyDescent="0.3">
      <c r="B167" s="58" t="s">
        <v>28</v>
      </c>
      <c r="C167" s="43" t="s">
        <v>307</v>
      </c>
      <c r="D167" s="250" t="s">
        <v>307</v>
      </c>
      <c r="E167" s="250" t="s">
        <v>307</v>
      </c>
      <c r="F167" s="250" t="s">
        <v>307</v>
      </c>
      <c r="G167" s="44" t="s">
        <v>307</v>
      </c>
      <c r="H167" s="44" t="s">
        <v>307</v>
      </c>
      <c r="I167" s="138">
        <f>(I166/I174)</f>
        <v>6.5573770491803282E-2</v>
      </c>
      <c r="J167" s="138">
        <f t="shared" ref="J167:K167" si="205">(J166/J174)</f>
        <v>2.9850746268656716E-2</v>
      </c>
      <c r="K167" s="138">
        <f t="shared" si="205"/>
        <v>2.8571428571428571E-2</v>
      </c>
      <c r="L167" s="45" t="s">
        <v>307</v>
      </c>
      <c r="M167" s="166"/>
      <c r="N167" s="124"/>
      <c r="O167" s="166"/>
      <c r="P167" s="166"/>
      <c r="Q167" s="138">
        <f t="shared" ref="Q167:T167" si="206">(Q166/Q174)</f>
        <v>3.2967032967032968E-2</v>
      </c>
      <c r="R167" s="138">
        <f t="shared" si="206"/>
        <v>3.3707865168539325E-2</v>
      </c>
      <c r="S167" s="138">
        <f t="shared" si="206"/>
        <v>6.4516129032258063E-2</v>
      </c>
      <c r="T167" s="138">
        <f t="shared" si="206"/>
        <v>4.5977011494252873E-2</v>
      </c>
      <c r="U167" s="136">
        <f t="shared" ref="U167:V167" si="207">(U166/U174)</f>
        <v>2.1739130434782608E-2</v>
      </c>
      <c r="V167" s="139">
        <f t="shared" si="207"/>
        <v>3.9823008849557522E-2</v>
      </c>
      <c r="W167" s="166"/>
      <c r="X167" s="124"/>
      <c r="Y167" s="166"/>
      <c r="Z167" s="166"/>
      <c r="AA167" s="46" t="s">
        <v>307</v>
      </c>
      <c r="AB167" s="153"/>
      <c r="AC167" s="153"/>
      <c r="AD167" s="153"/>
      <c r="AE167" s="153"/>
    </row>
    <row r="168" spans="2:31" x14ac:dyDescent="0.25">
      <c r="B168" s="59" t="s">
        <v>444</v>
      </c>
      <c r="C168" s="38" t="s">
        <v>307</v>
      </c>
      <c r="D168" s="248" t="s">
        <v>307</v>
      </c>
      <c r="E168" s="248" t="s">
        <v>307</v>
      </c>
      <c r="F168" s="248" t="s">
        <v>307</v>
      </c>
      <c r="G168" s="52" t="s">
        <v>307</v>
      </c>
      <c r="H168" s="52" t="s">
        <v>307</v>
      </c>
      <c r="I168" s="39">
        <v>1</v>
      </c>
      <c r="J168" s="39">
        <v>0</v>
      </c>
      <c r="K168" s="39">
        <v>0</v>
      </c>
      <c r="L168" s="53" t="s">
        <v>307</v>
      </c>
      <c r="M168" s="53" t="s">
        <v>307</v>
      </c>
      <c r="N168" s="53" t="s">
        <v>307</v>
      </c>
      <c r="O168" s="53" t="s">
        <v>307</v>
      </c>
      <c r="P168" s="53" t="s">
        <v>307</v>
      </c>
      <c r="Q168" s="39">
        <v>0</v>
      </c>
      <c r="R168" s="39">
        <v>0</v>
      </c>
      <c r="S168" s="39">
        <v>2</v>
      </c>
      <c r="T168" s="39">
        <v>0</v>
      </c>
      <c r="U168" s="41">
        <v>0</v>
      </c>
      <c r="V168" s="40">
        <f>SUM(Q168:U168)</f>
        <v>2</v>
      </c>
      <c r="W168" s="141">
        <f>AVERAGE(Q168:U168)</f>
        <v>0.4</v>
      </c>
      <c r="X168" s="40">
        <f>MAX(Q168:U168)-MIN(Q168:U168)</f>
        <v>2</v>
      </c>
      <c r="Y168" s="141">
        <f>_xlfn.STDEV.P(Q168:U168)</f>
        <v>0.8</v>
      </c>
      <c r="Z168" s="141">
        <f t="shared" si="195"/>
        <v>-0.4</v>
      </c>
      <c r="AA168" s="55" t="s">
        <v>307</v>
      </c>
      <c r="AB168" s="55" t="s">
        <v>307</v>
      </c>
      <c r="AC168" s="55" t="s">
        <v>307</v>
      </c>
      <c r="AD168" s="55" t="s">
        <v>307</v>
      </c>
      <c r="AE168" s="55" t="s">
        <v>307</v>
      </c>
    </row>
    <row r="169" spans="2:31" ht="12.75" thickBot="1" x14ac:dyDescent="0.3">
      <c r="B169" s="58" t="s">
        <v>28</v>
      </c>
      <c r="C169" s="43" t="s">
        <v>307</v>
      </c>
      <c r="D169" s="250" t="s">
        <v>307</v>
      </c>
      <c r="E169" s="250" t="s">
        <v>307</v>
      </c>
      <c r="F169" s="250" t="s">
        <v>307</v>
      </c>
      <c r="G169" s="44" t="s">
        <v>307</v>
      </c>
      <c r="H169" s="44" t="s">
        <v>307</v>
      </c>
      <c r="I169" s="138">
        <f>(I168/I174)</f>
        <v>1.6393442622950821E-2</v>
      </c>
      <c r="J169" s="138">
        <f t="shared" ref="J169:K169" si="208">(J168/J174)</f>
        <v>0</v>
      </c>
      <c r="K169" s="138">
        <f t="shared" si="208"/>
        <v>0</v>
      </c>
      <c r="L169" s="45" t="s">
        <v>307</v>
      </c>
      <c r="M169" s="166"/>
      <c r="N169" s="124"/>
      <c r="O169" s="166"/>
      <c r="P169" s="166"/>
      <c r="Q169" s="138">
        <f t="shared" ref="Q169:T169" si="209">(Q168/Q174)</f>
        <v>0</v>
      </c>
      <c r="R169" s="138">
        <f t="shared" si="209"/>
        <v>0</v>
      </c>
      <c r="S169" s="138">
        <f t="shared" si="209"/>
        <v>2.1505376344086023E-2</v>
      </c>
      <c r="T169" s="138">
        <f t="shared" si="209"/>
        <v>0</v>
      </c>
      <c r="U169" s="136">
        <f t="shared" ref="U169:V169" si="210">(U168/U174)</f>
        <v>0</v>
      </c>
      <c r="V169" s="139">
        <f t="shared" si="210"/>
        <v>4.4247787610619468E-3</v>
      </c>
      <c r="W169" s="166"/>
      <c r="X169" s="124"/>
      <c r="Y169" s="166"/>
      <c r="Z169" s="166"/>
      <c r="AA169" s="46" t="s">
        <v>307</v>
      </c>
      <c r="AB169" s="153"/>
      <c r="AC169" s="153"/>
      <c r="AD169" s="153"/>
      <c r="AE169" s="153"/>
    </row>
    <row r="170" spans="2:31" x14ac:dyDescent="0.25">
      <c r="B170" s="59" t="s">
        <v>220</v>
      </c>
      <c r="C170" s="38" t="s">
        <v>307</v>
      </c>
      <c r="D170" s="248" t="s">
        <v>307</v>
      </c>
      <c r="E170" s="248" t="s">
        <v>307</v>
      </c>
      <c r="F170" s="248" t="s">
        <v>307</v>
      </c>
      <c r="G170" s="52" t="s">
        <v>307</v>
      </c>
      <c r="H170" s="52" t="s">
        <v>307</v>
      </c>
      <c r="I170" s="39">
        <v>0</v>
      </c>
      <c r="J170" s="39">
        <v>0</v>
      </c>
      <c r="K170" s="39">
        <v>0</v>
      </c>
      <c r="L170" s="53" t="s">
        <v>307</v>
      </c>
      <c r="M170" s="53" t="s">
        <v>307</v>
      </c>
      <c r="N170" s="53" t="s">
        <v>307</v>
      </c>
      <c r="O170" s="53" t="s">
        <v>307</v>
      </c>
      <c r="P170" s="53" t="s">
        <v>307</v>
      </c>
      <c r="Q170" s="39">
        <v>0</v>
      </c>
      <c r="R170" s="39">
        <v>0</v>
      </c>
      <c r="S170" s="39">
        <v>2</v>
      </c>
      <c r="T170" s="39">
        <v>0</v>
      </c>
      <c r="U170" s="41">
        <v>1</v>
      </c>
      <c r="V170" s="40">
        <f>SUM(Q170:U170)</f>
        <v>3</v>
      </c>
      <c r="W170" s="141">
        <f>AVERAGE(Q170:U170)</f>
        <v>0.6</v>
      </c>
      <c r="X170" s="40">
        <f>MAX(Q170:U170)-MIN(Q170:U170)</f>
        <v>2</v>
      </c>
      <c r="Y170" s="141">
        <f>_xlfn.STDEV.P(Q170:U170)</f>
        <v>0.8</v>
      </c>
      <c r="Z170" s="141">
        <f t="shared" si="195"/>
        <v>0.4</v>
      </c>
      <c r="AA170" s="55" t="s">
        <v>307</v>
      </c>
      <c r="AB170" s="55" t="s">
        <v>307</v>
      </c>
      <c r="AC170" s="55" t="s">
        <v>307</v>
      </c>
      <c r="AD170" s="55" t="s">
        <v>307</v>
      </c>
      <c r="AE170" s="55" t="s">
        <v>307</v>
      </c>
    </row>
    <row r="171" spans="2:31" ht="12.75" thickBot="1" x14ac:dyDescent="0.3">
      <c r="B171" s="58" t="s">
        <v>28</v>
      </c>
      <c r="C171" s="43" t="s">
        <v>307</v>
      </c>
      <c r="D171" s="250" t="s">
        <v>307</v>
      </c>
      <c r="E171" s="250" t="s">
        <v>307</v>
      </c>
      <c r="F171" s="250" t="s">
        <v>307</v>
      </c>
      <c r="G171" s="44" t="s">
        <v>307</v>
      </c>
      <c r="H171" s="44" t="s">
        <v>307</v>
      </c>
      <c r="I171" s="138">
        <f>(I170/I174)</f>
        <v>0</v>
      </c>
      <c r="J171" s="138">
        <f t="shared" ref="J171:K171" si="211">(J170/J174)</f>
        <v>0</v>
      </c>
      <c r="K171" s="138">
        <f t="shared" si="211"/>
        <v>0</v>
      </c>
      <c r="L171" s="45" t="s">
        <v>307</v>
      </c>
      <c r="M171" s="166"/>
      <c r="N171" s="124"/>
      <c r="O171" s="166"/>
      <c r="P171" s="166"/>
      <c r="Q171" s="138">
        <f t="shared" ref="Q171:T171" si="212">(Q170/Q174)</f>
        <v>0</v>
      </c>
      <c r="R171" s="138">
        <f t="shared" si="212"/>
        <v>0</v>
      </c>
      <c r="S171" s="138">
        <f t="shared" si="212"/>
        <v>2.1505376344086023E-2</v>
      </c>
      <c r="T171" s="138">
        <f t="shared" si="212"/>
        <v>0</v>
      </c>
      <c r="U171" s="136">
        <f t="shared" ref="U171:V171" si="213">(U170/U174)</f>
        <v>1.0869565217391304E-2</v>
      </c>
      <c r="V171" s="139">
        <f t="shared" si="213"/>
        <v>6.6371681415929203E-3</v>
      </c>
      <c r="W171" s="166"/>
      <c r="X171" s="124"/>
      <c r="Y171" s="166"/>
      <c r="Z171" s="166"/>
      <c r="AA171" s="46" t="s">
        <v>307</v>
      </c>
      <c r="AB171" s="153"/>
      <c r="AC171" s="153"/>
      <c r="AD171" s="153"/>
      <c r="AE171" s="153"/>
    </row>
    <row r="172" spans="2:31" x14ac:dyDescent="0.25">
      <c r="B172" s="63" t="s">
        <v>221</v>
      </c>
      <c r="C172" s="38" t="s">
        <v>307</v>
      </c>
      <c r="D172" s="248" t="s">
        <v>307</v>
      </c>
      <c r="E172" s="248" t="s">
        <v>307</v>
      </c>
      <c r="F172" s="248" t="s">
        <v>307</v>
      </c>
      <c r="G172" s="52" t="s">
        <v>307</v>
      </c>
      <c r="H172" s="52" t="s">
        <v>307</v>
      </c>
      <c r="I172" s="52">
        <v>0</v>
      </c>
      <c r="J172" s="52">
        <v>0</v>
      </c>
      <c r="K172" s="52">
        <v>0</v>
      </c>
      <c r="L172" s="53" t="s">
        <v>307</v>
      </c>
      <c r="M172" s="53" t="s">
        <v>307</v>
      </c>
      <c r="N172" s="53" t="s">
        <v>307</v>
      </c>
      <c r="O172" s="53" t="s">
        <v>307</v>
      </c>
      <c r="P172" s="53" t="s">
        <v>307</v>
      </c>
      <c r="Q172" s="52">
        <v>1</v>
      </c>
      <c r="R172" s="52">
        <v>1</v>
      </c>
      <c r="S172" s="52">
        <v>0</v>
      </c>
      <c r="T172" s="52">
        <v>0</v>
      </c>
      <c r="U172" s="54">
        <v>2</v>
      </c>
      <c r="V172" s="53">
        <f>SUM(Q172:U172)</f>
        <v>4</v>
      </c>
      <c r="W172" s="141">
        <f>AVERAGE(Q172:U172)</f>
        <v>0.8</v>
      </c>
      <c r="X172" s="40">
        <f>MAX(Q172:U172)-MIN(Q172:U172)</f>
        <v>2</v>
      </c>
      <c r="Y172" s="141">
        <f>_xlfn.STDEV.P(Q172:U172)</f>
        <v>0.74833147735478833</v>
      </c>
      <c r="Z172" s="141">
        <f t="shared" si="195"/>
        <v>1.2</v>
      </c>
      <c r="AA172" s="55" t="s">
        <v>307</v>
      </c>
      <c r="AB172" s="55" t="s">
        <v>307</v>
      </c>
      <c r="AC172" s="55" t="s">
        <v>307</v>
      </c>
      <c r="AD172" s="55" t="s">
        <v>307</v>
      </c>
      <c r="AE172" s="55" t="s">
        <v>307</v>
      </c>
    </row>
    <row r="173" spans="2:31" ht="12.75" thickBot="1" x14ac:dyDescent="0.3">
      <c r="B173" s="58" t="s">
        <v>28</v>
      </c>
      <c r="C173" s="43" t="s">
        <v>307</v>
      </c>
      <c r="D173" s="250" t="s">
        <v>307</v>
      </c>
      <c r="E173" s="250" t="s">
        <v>307</v>
      </c>
      <c r="F173" s="250" t="s">
        <v>307</v>
      </c>
      <c r="G173" s="44" t="s">
        <v>307</v>
      </c>
      <c r="H173" s="44" t="s">
        <v>307</v>
      </c>
      <c r="I173" s="138">
        <f>(I172/I174)</f>
        <v>0</v>
      </c>
      <c r="J173" s="138">
        <f t="shared" ref="J173:K173" si="214">(J172/J174)</f>
        <v>0</v>
      </c>
      <c r="K173" s="138">
        <f t="shared" si="214"/>
        <v>0</v>
      </c>
      <c r="L173" s="45" t="s">
        <v>307</v>
      </c>
      <c r="M173" s="166"/>
      <c r="N173" s="124"/>
      <c r="O173" s="166"/>
      <c r="P173" s="166"/>
      <c r="Q173" s="138">
        <f t="shared" ref="Q173:T173" si="215">(Q172/Q174)</f>
        <v>1.098901098901099E-2</v>
      </c>
      <c r="R173" s="138">
        <f t="shared" si="215"/>
        <v>1.1235955056179775E-2</v>
      </c>
      <c r="S173" s="138">
        <f t="shared" si="215"/>
        <v>0</v>
      </c>
      <c r="T173" s="138">
        <f t="shared" si="215"/>
        <v>0</v>
      </c>
      <c r="U173" s="136">
        <f t="shared" ref="U173:V173" si="216">(U172/U174)</f>
        <v>2.1739130434782608E-2</v>
      </c>
      <c r="V173" s="139">
        <f t="shared" si="216"/>
        <v>8.8495575221238937E-3</v>
      </c>
      <c r="W173" s="166"/>
      <c r="X173" s="124"/>
      <c r="Y173" s="166"/>
      <c r="Z173" s="166"/>
      <c r="AA173" s="46" t="s">
        <v>307</v>
      </c>
      <c r="AB173" s="153"/>
      <c r="AC173" s="153"/>
      <c r="AD173" s="153"/>
      <c r="AE173" s="153"/>
    </row>
    <row r="174" spans="2:31" x14ac:dyDescent="0.25">
      <c r="B174" s="36" t="s">
        <v>178</v>
      </c>
      <c r="C174" s="30" t="s">
        <v>307</v>
      </c>
      <c r="D174" s="30">
        <v>69</v>
      </c>
      <c r="E174" s="30">
        <v>77</v>
      </c>
      <c r="F174" s="30">
        <v>89</v>
      </c>
      <c r="G174" s="31">
        <v>78</v>
      </c>
      <c r="H174" s="31">
        <v>105</v>
      </c>
      <c r="I174" s="31">
        <v>61</v>
      </c>
      <c r="J174" s="31">
        <v>67</v>
      </c>
      <c r="K174" s="31">
        <v>70</v>
      </c>
      <c r="L174" s="32">
        <f>SUM(G174:K174)</f>
        <v>381</v>
      </c>
      <c r="M174" s="32">
        <f>AVERAGE(G174:K174)</f>
        <v>76.2</v>
      </c>
      <c r="N174" s="32">
        <f>MAX(G174:K174)-MIN(G174:K174)</f>
        <v>44</v>
      </c>
      <c r="O174" s="132">
        <f>_xlfn.STDEV.P(G174:K174)</f>
        <v>15.406492138056606</v>
      </c>
      <c r="P174" s="132">
        <f>(U174-M174)</f>
        <v>15.799999999999997</v>
      </c>
      <c r="Q174" s="39">
        <v>91</v>
      </c>
      <c r="R174" s="31">
        <v>89</v>
      </c>
      <c r="S174" s="31">
        <v>93</v>
      </c>
      <c r="T174" s="31">
        <v>87</v>
      </c>
      <c r="U174" s="33">
        <v>92</v>
      </c>
      <c r="V174" s="32">
        <f>SUM(Q174:U174)</f>
        <v>452</v>
      </c>
      <c r="W174" s="32">
        <f>AVERAGE(Q174:U174)</f>
        <v>90.4</v>
      </c>
      <c r="X174" s="32">
        <f>MAX(Q174:U174)-MIN(Q174:U174)</f>
        <v>6</v>
      </c>
      <c r="Y174" s="132">
        <f>_xlfn.STDEV.P(Q174:U174)</f>
        <v>2.1540659228538015</v>
      </c>
      <c r="Z174" s="132">
        <f>(U174-W174)</f>
        <v>1.5999999999999943</v>
      </c>
      <c r="AA174" s="34">
        <f>SUM(Q174:U174,G174:K174)</f>
        <v>833</v>
      </c>
      <c r="AB174" s="34">
        <f>AVERAGE(Q174:U174,G174:K174)</f>
        <v>83.3</v>
      </c>
      <c r="AC174" s="34">
        <f>MAX(G174:K174,Q174:U174)-MIN(G174:K174,Q174:U174)</f>
        <v>44</v>
      </c>
      <c r="AD174" s="131">
        <f>_xlfn.STDEV.P(Q174:U174,G174:K174)</f>
        <v>13.092364186807515</v>
      </c>
      <c r="AE174" s="131">
        <f>(U174-AB174)</f>
        <v>8.7000000000000028</v>
      </c>
    </row>
    <row r="175" spans="2:31" ht="12" customHeight="1" x14ac:dyDescent="0.25">
      <c r="B175" s="289" t="s">
        <v>446</v>
      </c>
      <c r="C175" s="289"/>
      <c r="D175" s="289"/>
      <c r="E175" s="289"/>
      <c r="F175" s="289"/>
      <c r="G175" s="289"/>
      <c r="H175" s="289"/>
      <c r="I175" s="289"/>
      <c r="J175" s="289"/>
      <c r="K175" s="289"/>
      <c r="L175" s="289"/>
      <c r="M175" s="289"/>
      <c r="N175" s="289"/>
      <c r="O175" s="289"/>
      <c r="P175" s="289"/>
      <c r="Q175" s="289"/>
      <c r="R175" s="289"/>
      <c r="S175" s="289"/>
      <c r="T175" s="289"/>
      <c r="U175" s="289"/>
      <c r="V175" s="289"/>
      <c r="W175" s="289"/>
      <c r="X175" s="289"/>
      <c r="Y175" s="289"/>
      <c r="Z175" s="289"/>
      <c r="AA175" s="289"/>
      <c r="AB175" s="289"/>
      <c r="AC175" s="289"/>
      <c r="AD175" s="289"/>
      <c r="AE175" s="289"/>
    </row>
    <row r="177" spans="2:31" x14ac:dyDescent="0.25">
      <c r="B177" s="274"/>
      <c r="C177" s="288" t="s">
        <v>425</v>
      </c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8"/>
      <c r="AE177" s="288"/>
    </row>
    <row r="178" spans="2:31" ht="24.75" thickBot="1" x14ac:dyDescent="0.3">
      <c r="B178" s="18"/>
      <c r="C178" s="19">
        <v>2009</v>
      </c>
      <c r="D178" s="19">
        <v>2010</v>
      </c>
      <c r="E178" s="19">
        <v>2011</v>
      </c>
      <c r="F178" s="19">
        <v>2012</v>
      </c>
      <c r="G178" s="20">
        <v>2013</v>
      </c>
      <c r="H178" s="20">
        <v>2014</v>
      </c>
      <c r="I178" s="20">
        <v>2015</v>
      </c>
      <c r="J178" s="20">
        <v>2016</v>
      </c>
      <c r="K178" s="20">
        <v>2017</v>
      </c>
      <c r="L178" s="21" t="s">
        <v>0</v>
      </c>
      <c r="M178" s="21" t="s">
        <v>1</v>
      </c>
      <c r="N178" s="21" t="s">
        <v>2</v>
      </c>
      <c r="O178" s="21" t="s">
        <v>3</v>
      </c>
      <c r="P178" s="21" t="s">
        <v>435</v>
      </c>
      <c r="Q178" s="20">
        <v>2018</v>
      </c>
      <c r="R178" s="20">
        <v>2019</v>
      </c>
      <c r="S178" s="20">
        <v>2020</v>
      </c>
      <c r="T178" s="20">
        <v>2021</v>
      </c>
      <c r="U178" s="22">
        <v>2022</v>
      </c>
      <c r="V178" s="21" t="s">
        <v>0</v>
      </c>
      <c r="W178" s="21" t="s">
        <v>1</v>
      </c>
      <c r="X178" s="21" t="s">
        <v>2</v>
      </c>
      <c r="Y178" s="21" t="s">
        <v>3</v>
      </c>
      <c r="Z178" s="21" t="s">
        <v>435</v>
      </c>
      <c r="AA178" s="23" t="s">
        <v>5</v>
      </c>
      <c r="AB178" s="23" t="s">
        <v>6</v>
      </c>
      <c r="AC178" s="23" t="s">
        <v>7</v>
      </c>
      <c r="AD178" s="23" t="s">
        <v>8</v>
      </c>
      <c r="AE178" s="23" t="s">
        <v>435</v>
      </c>
    </row>
    <row r="179" spans="2:31" x14ac:dyDescent="0.25">
      <c r="B179" s="59" t="s">
        <v>223</v>
      </c>
      <c r="C179" s="38" t="s">
        <v>307</v>
      </c>
      <c r="D179" s="38">
        <v>10</v>
      </c>
      <c r="E179" s="38">
        <v>12</v>
      </c>
      <c r="F179" s="38">
        <v>12</v>
      </c>
      <c r="G179" s="39">
        <v>15</v>
      </c>
      <c r="H179" s="39">
        <v>11</v>
      </c>
      <c r="I179" s="39">
        <v>6</v>
      </c>
      <c r="J179" s="39">
        <v>8</v>
      </c>
      <c r="K179" s="39">
        <v>10</v>
      </c>
      <c r="L179" s="40">
        <f>SUM(G179:K179)</f>
        <v>50</v>
      </c>
      <c r="M179" s="141">
        <f>AVERAGE(G179:K179)</f>
        <v>10</v>
      </c>
      <c r="N179" s="40">
        <f>MAX(G179:K179)-MIN(G179:K179)</f>
        <v>9</v>
      </c>
      <c r="O179" s="141">
        <f>_xlfn.STDEV.P(G179:K179)</f>
        <v>3.03315017762062</v>
      </c>
      <c r="P179" s="141">
        <f>(U179-M179)</f>
        <v>3</v>
      </c>
      <c r="Q179" s="39">
        <v>10</v>
      </c>
      <c r="R179" s="39">
        <v>11</v>
      </c>
      <c r="S179" s="39">
        <v>13</v>
      </c>
      <c r="T179" s="39">
        <v>12</v>
      </c>
      <c r="U179" s="41">
        <v>13</v>
      </c>
      <c r="V179" s="40">
        <f>SUM(Q179:U179)</f>
        <v>59</v>
      </c>
      <c r="W179" s="141">
        <f>AVERAGE(Q179:U179)</f>
        <v>11.8</v>
      </c>
      <c r="X179" s="40">
        <f>MAX(Q179:U179)-MIN(Q179:U179)</f>
        <v>3</v>
      </c>
      <c r="Y179" s="141">
        <f>_xlfn.STDEV.P(Q179:U179)</f>
        <v>1.1661903789690602</v>
      </c>
      <c r="Z179" s="141">
        <f>(U179-W179)</f>
        <v>1.1999999999999993</v>
      </c>
      <c r="AA179" s="42">
        <f>SUM(Q179:U179,G179:K179)</f>
        <v>109</v>
      </c>
      <c r="AB179" s="42">
        <f>AVERAGE(Q179:U179,G179:K179)</f>
        <v>10.9</v>
      </c>
      <c r="AC179" s="42">
        <f>MAX(Q179:U179,G179:K179)-MIN(Q179:U179,G179:K179)</f>
        <v>9</v>
      </c>
      <c r="AD179" s="144">
        <f>_xlfn.STDEV.P(Q179:U179,G179:K179)</f>
        <v>2.467792535850613</v>
      </c>
      <c r="AE179" s="42">
        <f>(U179-AB179)</f>
        <v>2.0999999999999996</v>
      </c>
    </row>
    <row r="180" spans="2:31" ht="12.75" thickBot="1" x14ac:dyDescent="0.3">
      <c r="B180" s="58" t="s">
        <v>28</v>
      </c>
      <c r="C180" s="43" t="s">
        <v>307</v>
      </c>
      <c r="D180" s="247">
        <f>(D179/D187)</f>
        <v>0.20408163265306123</v>
      </c>
      <c r="E180" s="247">
        <f t="shared" ref="E180:K180" si="217">(E179/E187)</f>
        <v>0.21428571428571427</v>
      </c>
      <c r="F180" s="247">
        <f t="shared" si="217"/>
        <v>0.17391304347826086</v>
      </c>
      <c r="G180" s="138">
        <f t="shared" si="217"/>
        <v>0.25423728813559321</v>
      </c>
      <c r="H180" s="138">
        <f t="shared" si="217"/>
        <v>0.14285714285714285</v>
      </c>
      <c r="I180" s="138">
        <f t="shared" si="217"/>
        <v>0.12244897959183673</v>
      </c>
      <c r="J180" s="138">
        <f t="shared" si="217"/>
        <v>0.16326530612244897</v>
      </c>
      <c r="K180" s="138">
        <f t="shared" si="217"/>
        <v>0.18867924528301888</v>
      </c>
      <c r="L180" s="139">
        <f t="shared" ref="L180:AA180" si="218">(L179/L187)</f>
        <v>0.17421602787456447</v>
      </c>
      <c r="M180" s="200"/>
      <c r="N180" s="162"/>
      <c r="O180" s="200"/>
      <c r="P180" s="200"/>
      <c r="Q180" s="138">
        <f t="shared" ref="Q180:T180" si="219">(Q179/Q187)</f>
        <v>0.14084507042253522</v>
      </c>
      <c r="R180" s="138">
        <f t="shared" si="219"/>
        <v>0.16666666666666666</v>
      </c>
      <c r="S180" s="138">
        <f t="shared" si="219"/>
        <v>0.19402985074626866</v>
      </c>
      <c r="T180" s="138">
        <f t="shared" si="219"/>
        <v>0.17910447761194029</v>
      </c>
      <c r="U180" s="136">
        <f t="shared" si="218"/>
        <v>0.18571428571428572</v>
      </c>
      <c r="V180" s="139">
        <f t="shared" si="218"/>
        <v>0.17302052785923755</v>
      </c>
      <c r="W180" s="200"/>
      <c r="X180" s="162"/>
      <c r="Y180" s="200"/>
      <c r="Z180" s="200"/>
      <c r="AA180" s="140">
        <f t="shared" si="218"/>
        <v>0.17356687898089171</v>
      </c>
      <c r="AB180" s="188"/>
      <c r="AC180" s="188"/>
      <c r="AD180" s="189"/>
      <c r="AE180" s="188"/>
    </row>
    <row r="181" spans="2:31" x14ac:dyDescent="0.25">
      <c r="B181" s="59" t="s">
        <v>224</v>
      </c>
      <c r="C181" s="38" t="s">
        <v>307</v>
      </c>
      <c r="D181" s="38">
        <v>25</v>
      </c>
      <c r="E181" s="38">
        <v>30</v>
      </c>
      <c r="F181" s="38">
        <v>47</v>
      </c>
      <c r="G181" s="39">
        <v>25</v>
      </c>
      <c r="H181" s="39">
        <v>45</v>
      </c>
      <c r="I181" s="39">
        <v>31</v>
      </c>
      <c r="J181" s="39">
        <v>26</v>
      </c>
      <c r="K181" s="39">
        <v>28</v>
      </c>
      <c r="L181" s="40">
        <f>SUM(G181:K181)</f>
        <v>155</v>
      </c>
      <c r="M181" s="141">
        <f>AVERAGE(G181:K181)</f>
        <v>31</v>
      </c>
      <c r="N181" s="40">
        <f>MAX(G181:K181)-MIN(G181:K181)</f>
        <v>20</v>
      </c>
      <c r="O181" s="141">
        <f>_xlfn.STDEV.P(G181:K181)</f>
        <v>7.2938330115241881</v>
      </c>
      <c r="P181" s="141">
        <f>(U181-M181)</f>
        <v>8</v>
      </c>
      <c r="Q181" s="39">
        <v>35</v>
      </c>
      <c r="R181" s="39">
        <v>35</v>
      </c>
      <c r="S181" s="39">
        <v>33</v>
      </c>
      <c r="T181" s="39">
        <v>34</v>
      </c>
      <c r="U181" s="41">
        <v>39</v>
      </c>
      <c r="V181" s="40">
        <f>SUM(Q181:U181)</f>
        <v>176</v>
      </c>
      <c r="W181" s="141">
        <f>AVERAGE(Q181:U181)</f>
        <v>35.200000000000003</v>
      </c>
      <c r="X181" s="40">
        <f>MAX(Q181:U181)-MIN(Q181:U181)</f>
        <v>6</v>
      </c>
      <c r="Y181" s="141">
        <f>_xlfn.STDEV.P(Q181:U181)</f>
        <v>2.0396078054371136</v>
      </c>
      <c r="Z181" s="141">
        <f t="shared" ref="Z181:Z185" si="220">(U181-W181)</f>
        <v>3.7999999999999972</v>
      </c>
      <c r="AA181" s="42">
        <f>SUM(Q181:U181,G181:K181)</f>
        <v>331</v>
      </c>
      <c r="AB181" s="42">
        <f>AVERAGE(Q181:U181,G181:K181)</f>
        <v>33.1</v>
      </c>
      <c r="AC181" s="42">
        <f>MAX(Q181:U181,G181:K181)-MIN(Q181:U181,G181:K181)</f>
        <v>20</v>
      </c>
      <c r="AD181" s="144">
        <f>_xlfn.STDEV.P(Q181:U181,G181:K181)</f>
        <v>5.7523908073078625</v>
      </c>
      <c r="AE181" s="42">
        <f t="shared" ref="AE181:AE185" si="221">(U181-AB181)</f>
        <v>5.8999999999999986</v>
      </c>
    </row>
    <row r="182" spans="2:31" ht="12.75" thickBot="1" x14ac:dyDescent="0.3">
      <c r="B182" s="58" t="s">
        <v>28</v>
      </c>
      <c r="C182" s="43" t="s">
        <v>307</v>
      </c>
      <c r="D182" s="247">
        <f>(D181/D187)</f>
        <v>0.51020408163265307</v>
      </c>
      <c r="E182" s="247">
        <f t="shared" ref="E182:K182" si="222">(E181/E187)</f>
        <v>0.5357142857142857</v>
      </c>
      <c r="F182" s="247">
        <f t="shared" si="222"/>
        <v>0.6811594202898551</v>
      </c>
      <c r="G182" s="138">
        <f t="shared" si="222"/>
        <v>0.42372881355932202</v>
      </c>
      <c r="H182" s="138">
        <f t="shared" si="222"/>
        <v>0.58441558441558439</v>
      </c>
      <c r="I182" s="138">
        <f t="shared" si="222"/>
        <v>0.63265306122448983</v>
      </c>
      <c r="J182" s="138">
        <f t="shared" si="222"/>
        <v>0.53061224489795922</v>
      </c>
      <c r="K182" s="138">
        <f t="shared" si="222"/>
        <v>0.52830188679245282</v>
      </c>
      <c r="L182" s="139">
        <f t="shared" ref="L182:AA182" si="223">(L181/L187)</f>
        <v>0.54006968641114983</v>
      </c>
      <c r="M182" s="200"/>
      <c r="N182" s="162"/>
      <c r="O182" s="200"/>
      <c r="P182" s="200"/>
      <c r="Q182" s="138">
        <f t="shared" ref="Q182:T182" si="224">(Q181/Q187)</f>
        <v>0.49295774647887325</v>
      </c>
      <c r="R182" s="138">
        <f t="shared" si="224"/>
        <v>0.53030303030303028</v>
      </c>
      <c r="S182" s="138">
        <f t="shared" si="224"/>
        <v>0.4925373134328358</v>
      </c>
      <c r="T182" s="138">
        <f t="shared" si="224"/>
        <v>0.5074626865671642</v>
      </c>
      <c r="U182" s="136">
        <f t="shared" si="223"/>
        <v>0.55714285714285716</v>
      </c>
      <c r="V182" s="139">
        <f t="shared" si="223"/>
        <v>0.5161290322580645</v>
      </c>
      <c r="W182" s="200"/>
      <c r="X182" s="162"/>
      <c r="Y182" s="200"/>
      <c r="Z182" s="200"/>
      <c r="AA182" s="140">
        <f t="shared" si="223"/>
        <v>0.52707006369426757</v>
      </c>
      <c r="AB182" s="188"/>
      <c r="AC182" s="188"/>
      <c r="AD182" s="189"/>
      <c r="AE182" s="188"/>
    </row>
    <row r="183" spans="2:31" x14ac:dyDescent="0.25">
      <c r="B183" s="59" t="s">
        <v>225</v>
      </c>
      <c r="C183" s="38" t="s">
        <v>307</v>
      </c>
      <c r="D183" s="38">
        <v>14</v>
      </c>
      <c r="E183" s="38">
        <v>14</v>
      </c>
      <c r="F183" s="38">
        <v>9</v>
      </c>
      <c r="G183" s="39">
        <v>19</v>
      </c>
      <c r="H183" s="39">
        <v>19</v>
      </c>
      <c r="I183" s="39">
        <v>11</v>
      </c>
      <c r="J183" s="39">
        <v>14</v>
      </c>
      <c r="K183" s="39">
        <v>14</v>
      </c>
      <c r="L183" s="40">
        <f>SUM(G183:K183)</f>
        <v>77</v>
      </c>
      <c r="M183" s="141">
        <f>AVERAGE(G183:K183)</f>
        <v>15.4</v>
      </c>
      <c r="N183" s="40">
        <f>MAX(G183:K183)-MIN(G183:K183)</f>
        <v>8</v>
      </c>
      <c r="O183" s="141">
        <f>_xlfn.STDEV.P(G183:K183)</f>
        <v>3.1368774282716245</v>
      </c>
      <c r="P183" s="141">
        <f>(U183-M183)</f>
        <v>-4.4000000000000004</v>
      </c>
      <c r="Q183" s="39">
        <v>25</v>
      </c>
      <c r="R183" s="39">
        <v>19</v>
      </c>
      <c r="S183" s="39">
        <v>20</v>
      </c>
      <c r="T183" s="39">
        <v>19</v>
      </c>
      <c r="U183" s="41">
        <v>11</v>
      </c>
      <c r="V183" s="40">
        <f>SUM(Q183:U183)</f>
        <v>94</v>
      </c>
      <c r="W183" s="141">
        <f>AVERAGE(Q183:U183)</f>
        <v>18.8</v>
      </c>
      <c r="X183" s="40">
        <f>MAX(Q183:U183)-MIN(Q183:U183)</f>
        <v>14</v>
      </c>
      <c r="Y183" s="141">
        <f>_xlfn.STDEV.P(Q183:U183)</f>
        <v>4.4899888641287298</v>
      </c>
      <c r="Z183" s="141">
        <f t="shared" si="220"/>
        <v>-7.8000000000000007</v>
      </c>
      <c r="AA183" s="42">
        <f>SUM(Q183:U183,G183:K183)</f>
        <v>171</v>
      </c>
      <c r="AB183" s="42">
        <f>AVERAGE(Q183:U183,G183:K183)</f>
        <v>17.100000000000001</v>
      </c>
      <c r="AC183" s="42">
        <f>MAX(Q183:U183,G183:K183)-MIN(Q183:U183,G183:K183)</f>
        <v>14</v>
      </c>
      <c r="AD183" s="144">
        <f>_xlfn.STDEV.P(Q183:U183,G183:K183)</f>
        <v>4.2296571965113205</v>
      </c>
      <c r="AE183" s="42">
        <f t="shared" si="221"/>
        <v>-6.1000000000000014</v>
      </c>
    </row>
    <row r="184" spans="2:31" ht="12.75" thickBot="1" x14ac:dyDescent="0.3">
      <c r="B184" s="58" t="s">
        <v>28</v>
      </c>
      <c r="C184" s="43" t="s">
        <v>307</v>
      </c>
      <c r="D184" s="247">
        <f>(D183/D187)</f>
        <v>0.2857142857142857</v>
      </c>
      <c r="E184" s="247">
        <f t="shared" ref="E184:K184" si="225">(E183/E187)</f>
        <v>0.25</v>
      </c>
      <c r="F184" s="247">
        <f t="shared" si="225"/>
        <v>0.13043478260869565</v>
      </c>
      <c r="G184" s="138">
        <f t="shared" si="225"/>
        <v>0.32203389830508472</v>
      </c>
      <c r="H184" s="138">
        <f t="shared" si="225"/>
        <v>0.24675324675324675</v>
      </c>
      <c r="I184" s="138">
        <f t="shared" si="225"/>
        <v>0.22448979591836735</v>
      </c>
      <c r="J184" s="138">
        <f t="shared" si="225"/>
        <v>0.2857142857142857</v>
      </c>
      <c r="K184" s="138">
        <f t="shared" si="225"/>
        <v>0.26415094339622641</v>
      </c>
      <c r="L184" s="139">
        <f t="shared" ref="L184:AA184" si="226">(L183/L187)</f>
        <v>0.26829268292682928</v>
      </c>
      <c r="M184" s="200"/>
      <c r="N184" s="162"/>
      <c r="O184" s="200"/>
      <c r="P184" s="200"/>
      <c r="Q184" s="138">
        <f t="shared" ref="Q184:T184" si="227">(Q183/Q187)</f>
        <v>0.352112676056338</v>
      </c>
      <c r="R184" s="138">
        <f t="shared" si="227"/>
        <v>0.2878787878787879</v>
      </c>
      <c r="S184" s="138">
        <f t="shared" si="227"/>
        <v>0.29850746268656714</v>
      </c>
      <c r="T184" s="138">
        <f t="shared" si="227"/>
        <v>0.28358208955223879</v>
      </c>
      <c r="U184" s="136">
        <f t="shared" si="226"/>
        <v>0.15714285714285714</v>
      </c>
      <c r="V184" s="139">
        <f t="shared" si="226"/>
        <v>0.2756598240469208</v>
      </c>
      <c r="W184" s="200"/>
      <c r="X184" s="162"/>
      <c r="Y184" s="200"/>
      <c r="Z184" s="200"/>
      <c r="AA184" s="140">
        <f t="shared" si="226"/>
        <v>0.27229299363057324</v>
      </c>
      <c r="AB184" s="188"/>
      <c r="AC184" s="188"/>
      <c r="AD184" s="189"/>
      <c r="AE184" s="188"/>
    </row>
    <row r="185" spans="2:31" x14ac:dyDescent="0.25">
      <c r="B185" s="59" t="s">
        <v>226</v>
      </c>
      <c r="C185" s="38" t="s">
        <v>307</v>
      </c>
      <c r="D185" s="38">
        <v>0</v>
      </c>
      <c r="E185" s="38">
        <v>0</v>
      </c>
      <c r="F185" s="38">
        <v>1</v>
      </c>
      <c r="G185" s="39">
        <v>0</v>
      </c>
      <c r="H185" s="39">
        <v>2</v>
      </c>
      <c r="I185" s="39">
        <v>1</v>
      </c>
      <c r="J185" s="39">
        <v>1</v>
      </c>
      <c r="K185" s="39">
        <v>1</v>
      </c>
      <c r="L185" s="40">
        <f>SUM(G185:K185)</f>
        <v>5</v>
      </c>
      <c r="M185" s="141">
        <f>AVERAGE(G185:K185)</f>
        <v>1</v>
      </c>
      <c r="N185" s="40">
        <f>MAX(G185:K185)-MIN(G185:K185)</f>
        <v>2</v>
      </c>
      <c r="O185" s="141">
        <f>_xlfn.STDEV.P(G185:K185)</f>
        <v>0.63245553203367588</v>
      </c>
      <c r="P185" s="141">
        <f>(U185-M185)</f>
        <v>6</v>
      </c>
      <c r="Q185" s="39">
        <v>1</v>
      </c>
      <c r="R185" s="39">
        <v>1</v>
      </c>
      <c r="S185" s="39">
        <v>1</v>
      </c>
      <c r="T185" s="39">
        <v>2</v>
      </c>
      <c r="U185" s="41">
        <v>7</v>
      </c>
      <c r="V185" s="40">
        <f>SUM(Q185:U185)</f>
        <v>12</v>
      </c>
      <c r="W185" s="141">
        <f>AVERAGE(Q185:U185)</f>
        <v>2.4</v>
      </c>
      <c r="X185" s="40">
        <f>MAX(Q185:U185)-MIN(Q185:U185)</f>
        <v>6</v>
      </c>
      <c r="Y185" s="141">
        <f>_xlfn.STDEV.P(Q185:U185)</f>
        <v>2.3323807579381204</v>
      </c>
      <c r="Z185" s="141">
        <f t="shared" si="220"/>
        <v>4.5999999999999996</v>
      </c>
      <c r="AA185" s="42">
        <f>SUM(Q185:U185,G185:K185)</f>
        <v>17</v>
      </c>
      <c r="AB185" s="42">
        <f>AVERAGE(Q185:U185,G185:K185)</f>
        <v>1.7</v>
      </c>
      <c r="AC185" s="42">
        <f>MAX(Q185:U185,G185:K185)-MIN(Q185:U185,G185:K185)</f>
        <v>7</v>
      </c>
      <c r="AD185" s="144">
        <f>_xlfn.STDEV.P(Q185:U185,G185:K185)</f>
        <v>1.8466185312619388</v>
      </c>
      <c r="AE185" s="42">
        <f t="shared" si="221"/>
        <v>5.3</v>
      </c>
    </row>
    <row r="186" spans="2:31" ht="12.75" thickBot="1" x14ac:dyDescent="0.3">
      <c r="B186" s="58" t="s">
        <v>28</v>
      </c>
      <c r="C186" s="43" t="s">
        <v>307</v>
      </c>
      <c r="D186" s="247">
        <f>(D185/D187)</f>
        <v>0</v>
      </c>
      <c r="E186" s="247">
        <f t="shared" ref="E186:H186" si="228">(E185/E187)</f>
        <v>0</v>
      </c>
      <c r="F186" s="247">
        <f t="shared" si="228"/>
        <v>1.4492753623188406E-2</v>
      </c>
      <c r="G186" s="138">
        <f t="shared" si="228"/>
        <v>0</v>
      </c>
      <c r="H186" s="138">
        <f t="shared" si="228"/>
        <v>2.5974025974025976E-2</v>
      </c>
      <c r="I186" s="138">
        <f>(I185/I187)</f>
        <v>2.0408163265306121E-2</v>
      </c>
      <c r="J186" s="138">
        <f t="shared" ref="J186:K186" si="229">(J185/J187)</f>
        <v>2.0408163265306121E-2</v>
      </c>
      <c r="K186" s="138">
        <f t="shared" si="229"/>
        <v>1.8867924528301886E-2</v>
      </c>
      <c r="L186" s="139">
        <f t="shared" ref="L186" si="230">(L185/L187)</f>
        <v>1.7421602787456445E-2</v>
      </c>
      <c r="M186" s="162"/>
      <c r="N186" s="162"/>
      <c r="O186" s="162"/>
      <c r="P186" s="162"/>
      <c r="Q186" s="138">
        <f t="shared" ref="Q186:T186" si="231">(Q185/Q187)</f>
        <v>1.4084507042253521E-2</v>
      </c>
      <c r="R186" s="138">
        <f t="shared" si="231"/>
        <v>1.5151515151515152E-2</v>
      </c>
      <c r="S186" s="138">
        <f t="shared" si="231"/>
        <v>1.4925373134328358E-2</v>
      </c>
      <c r="T186" s="138">
        <f t="shared" si="231"/>
        <v>2.9850746268656716E-2</v>
      </c>
      <c r="U186" s="136">
        <f t="shared" ref="U186:AA186" si="232">(U185/U187)</f>
        <v>0.1</v>
      </c>
      <c r="V186" s="139">
        <f t="shared" si="232"/>
        <v>3.519061583577713E-2</v>
      </c>
      <c r="W186" s="200"/>
      <c r="X186" s="162"/>
      <c r="Y186" s="162"/>
      <c r="Z186" s="162"/>
      <c r="AA186" s="140">
        <f t="shared" si="232"/>
        <v>2.7070063694267517E-2</v>
      </c>
      <c r="AB186" s="188"/>
      <c r="AC186" s="188"/>
      <c r="AD186" s="188"/>
      <c r="AE186" s="188"/>
    </row>
    <row r="187" spans="2:31" x14ac:dyDescent="0.25">
      <c r="B187" s="36" t="s">
        <v>19</v>
      </c>
      <c r="C187" s="30" t="s">
        <v>307</v>
      </c>
      <c r="D187" s="252">
        <v>49</v>
      </c>
      <c r="E187" s="252">
        <v>56</v>
      </c>
      <c r="F187" s="252">
        <v>69</v>
      </c>
      <c r="G187" s="215">
        <v>59</v>
      </c>
      <c r="H187" s="215">
        <v>77</v>
      </c>
      <c r="I187" s="215">
        <v>49</v>
      </c>
      <c r="J187" s="215">
        <v>49</v>
      </c>
      <c r="K187" s="215">
        <v>53</v>
      </c>
      <c r="L187" s="118">
        <f>SUM(G187:K187)</f>
        <v>287</v>
      </c>
      <c r="M187" s="119">
        <f>AVERAGE(G187:K187)</f>
        <v>57.4</v>
      </c>
      <c r="N187" s="118">
        <f>MAX(G187:K187)-MIN(G187:K187)</f>
        <v>28</v>
      </c>
      <c r="O187" s="119">
        <f>_xlfn.STDEV.P(G187:K187)</f>
        <v>10.461357464497617</v>
      </c>
      <c r="P187" s="119">
        <f>(U187-M187)</f>
        <v>12.600000000000001</v>
      </c>
      <c r="Q187" s="215">
        <v>71</v>
      </c>
      <c r="R187" s="215">
        <v>66</v>
      </c>
      <c r="S187" s="215">
        <v>67</v>
      </c>
      <c r="T187" s="215">
        <v>67</v>
      </c>
      <c r="U187" s="216">
        <v>70</v>
      </c>
      <c r="V187" s="118">
        <f>SUM(Q187:U187)</f>
        <v>341</v>
      </c>
      <c r="W187" s="119">
        <f>AVERAGE(Q187:U187)</f>
        <v>68.2</v>
      </c>
      <c r="X187" s="118">
        <f>MAX(Q187:U187)-MIN(Q187:U187)</f>
        <v>5</v>
      </c>
      <c r="Y187" s="119">
        <f>_xlfn.STDEV.P(Q187:U187)</f>
        <v>1.9390719429665315</v>
      </c>
      <c r="Z187" s="119">
        <f>(U187-W187)</f>
        <v>1.7999999999999972</v>
      </c>
      <c r="AA187" s="121">
        <f>SUM(Q187:U187,G187:K187)</f>
        <v>628</v>
      </c>
      <c r="AB187" s="121">
        <f>AVERAGE(Q187:U187,G187:K187)</f>
        <v>62.8</v>
      </c>
      <c r="AC187" s="121">
        <f>MAX(Q187:U187,G187:K187)-MIN(Q187:U187,G187:K187)</f>
        <v>28</v>
      </c>
      <c r="AD187" s="122">
        <f>_xlfn.STDEV.P(Q187:U187,G187:K187)</f>
        <v>9.2606695222321811</v>
      </c>
      <c r="AE187" s="122">
        <f>(U187-AB187)</f>
        <v>7.2000000000000028</v>
      </c>
    </row>
  </sheetData>
  <mergeCells count="22">
    <mergeCell ref="B1:AE1"/>
    <mergeCell ref="C71:AE71"/>
    <mergeCell ref="C3:AE3"/>
    <mergeCell ref="C9:AE9"/>
    <mergeCell ref="B14:AE14"/>
    <mergeCell ref="C16:AE16"/>
    <mergeCell ref="B19:AE19"/>
    <mergeCell ref="C21:AE21"/>
    <mergeCell ref="C26:AE26"/>
    <mergeCell ref="B49:AE49"/>
    <mergeCell ref="C51:AE51"/>
    <mergeCell ref="C59:AE59"/>
    <mergeCell ref="C65:AE65"/>
    <mergeCell ref="B24:AE24"/>
    <mergeCell ref="C177:AE177"/>
    <mergeCell ref="C91:AE91"/>
    <mergeCell ref="C107:AE107"/>
    <mergeCell ref="C124:AE124"/>
    <mergeCell ref="C130:AE130"/>
    <mergeCell ref="C140:AE140"/>
    <mergeCell ref="C156:AE156"/>
    <mergeCell ref="B175:AE175"/>
  </mergeCells>
  <pageMargins left="0.7" right="0.7" top="0.75" bottom="0.75" header="0.3" footer="0.3"/>
  <pageSetup paperSize="17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E192"/>
  <sheetViews>
    <sheetView topLeftCell="A113" zoomScale="110" zoomScaleNormal="110" workbookViewId="0">
      <selection activeCell="U139" sqref="U139"/>
    </sheetView>
  </sheetViews>
  <sheetFormatPr defaultColWidth="8.85546875" defaultRowHeight="15" x14ac:dyDescent="0.25"/>
  <cols>
    <col min="1" max="1" width="1.7109375" customWidth="1"/>
    <col min="2" max="2" width="12.7109375" customWidth="1"/>
    <col min="3" max="31" width="7.7109375" customWidth="1"/>
  </cols>
  <sheetData>
    <row r="1" spans="2:31" x14ac:dyDescent="0.25">
      <c r="B1" s="287" t="s">
        <v>369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3" spans="2:31" x14ac:dyDescent="0.25">
      <c r="B3" s="271"/>
      <c r="C3" s="283" t="s">
        <v>426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</row>
    <row r="4" spans="2:31" ht="24.75" thickBot="1" x14ac:dyDescent="0.3">
      <c r="B4" s="18"/>
      <c r="C4" s="19">
        <v>2009</v>
      </c>
      <c r="D4" s="19">
        <v>2010</v>
      </c>
      <c r="E4" s="19">
        <v>2011</v>
      </c>
      <c r="F4" s="19">
        <v>2012</v>
      </c>
      <c r="G4" s="20">
        <v>2013</v>
      </c>
      <c r="H4" s="20">
        <v>2014</v>
      </c>
      <c r="I4" s="20">
        <v>2015</v>
      </c>
      <c r="J4" s="20">
        <v>2016</v>
      </c>
      <c r="K4" s="20">
        <v>2017</v>
      </c>
      <c r="L4" s="21" t="s">
        <v>0</v>
      </c>
      <c r="M4" s="21" t="s">
        <v>1</v>
      </c>
      <c r="N4" s="21" t="s">
        <v>2</v>
      </c>
      <c r="O4" s="21" t="s">
        <v>3</v>
      </c>
      <c r="P4" s="21" t="s">
        <v>435</v>
      </c>
      <c r="Q4" s="20">
        <v>2018</v>
      </c>
      <c r="R4" s="20">
        <v>2019</v>
      </c>
      <c r="S4" s="20">
        <v>2020</v>
      </c>
      <c r="T4" s="20">
        <v>2021</v>
      </c>
      <c r="U4" s="22">
        <v>2022</v>
      </c>
      <c r="V4" s="21" t="s">
        <v>0</v>
      </c>
      <c r="W4" s="21" t="s">
        <v>1</v>
      </c>
      <c r="X4" s="21" t="s">
        <v>2</v>
      </c>
      <c r="Y4" s="21" t="s">
        <v>3</v>
      </c>
      <c r="Z4" s="21" t="s">
        <v>435</v>
      </c>
      <c r="AA4" s="23" t="s">
        <v>5</v>
      </c>
      <c r="AB4" s="23" t="s">
        <v>6</v>
      </c>
      <c r="AC4" s="23" t="s">
        <v>7</v>
      </c>
      <c r="AD4" s="23" t="s">
        <v>8</v>
      </c>
      <c r="AE4" s="23" t="s">
        <v>435</v>
      </c>
    </row>
    <row r="5" spans="2:31" ht="24" x14ac:dyDescent="0.25">
      <c r="B5" s="26" t="s">
        <v>308</v>
      </c>
      <c r="C5" s="116" t="s">
        <v>307</v>
      </c>
      <c r="D5" s="116">
        <v>9</v>
      </c>
      <c r="E5" s="116">
        <v>11</v>
      </c>
      <c r="F5" s="116">
        <v>10</v>
      </c>
      <c r="G5" s="117">
        <v>15</v>
      </c>
      <c r="H5" s="117">
        <v>11</v>
      </c>
      <c r="I5" s="117">
        <v>6</v>
      </c>
      <c r="J5" s="117">
        <v>7</v>
      </c>
      <c r="K5" s="117">
        <v>10</v>
      </c>
      <c r="L5" s="118">
        <f>SUM(G5:K5)</f>
        <v>49</v>
      </c>
      <c r="M5" s="119">
        <f>AVERAGE(G5:K5)</f>
        <v>9.8000000000000007</v>
      </c>
      <c r="N5" s="118">
        <f>MAX(G5:K5)-MIN(G5:K5)</f>
        <v>9</v>
      </c>
      <c r="O5" s="119">
        <f>_xlfn.STDEV.P(G5:K5)</f>
        <v>3.1874754901018454</v>
      </c>
      <c r="P5" s="119">
        <f>(U5-M5)</f>
        <v>2.1999999999999993</v>
      </c>
      <c r="Q5" s="117">
        <v>9</v>
      </c>
      <c r="R5" s="117">
        <v>10</v>
      </c>
      <c r="S5" s="117">
        <v>12</v>
      </c>
      <c r="T5" s="117">
        <v>9</v>
      </c>
      <c r="U5" s="120">
        <v>12</v>
      </c>
      <c r="V5" s="118">
        <f>SUM(Q5:U5)</f>
        <v>52</v>
      </c>
      <c r="W5" s="119">
        <f>AVERAGE(Q5:U5)</f>
        <v>10.4</v>
      </c>
      <c r="X5" s="118">
        <f>MAX(Q5:U5)-MIN(Q5:U5)</f>
        <v>3</v>
      </c>
      <c r="Y5" s="119">
        <f>_xlfn.STDEV.P(Q5:U5)</f>
        <v>1.3564659966250536</v>
      </c>
      <c r="Z5" s="119">
        <f>(U5-W5)</f>
        <v>1.5999999999999996</v>
      </c>
      <c r="AA5" s="121">
        <f>SUM(Q5:U5,G5:K5)</f>
        <v>101</v>
      </c>
      <c r="AB5" s="122">
        <f>AVERAGE(Q5:U5,G5:K5)</f>
        <v>10.1</v>
      </c>
      <c r="AC5" s="121">
        <f>MAX(G5:K5,Q5:U5)-MIN(G5:K5,Q5:U5)</f>
        <v>9</v>
      </c>
      <c r="AD5" s="122">
        <f>_xlfn.STDEV.P(Q5:U5,G5:K5)</f>
        <v>2.467792535850613</v>
      </c>
      <c r="AE5" s="122">
        <f>(U5-AB5)</f>
        <v>1.9000000000000004</v>
      </c>
    </row>
    <row r="6" spans="2:31" ht="24" x14ac:dyDescent="0.25">
      <c r="B6" s="147" t="s">
        <v>429</v>
      </c>
      <c r="C6" s="148" t="s">
        <v>307</v>
      </c>
      <c r="D6" s="148">
        <v>45</v>
      </c>
      <c r="E6" s="148">
        <v>51</v>
      </c>
      <c r="F6" s="148">
        <v>62</v>
      </c>
      <c r="G6" s="149">
        <v>53</v>
      </c>
      <c r="H6" s="149">
        <v>58</v>
      </c>
      <c r="I6" s="149">
        <v>38</v>
      </c>
      <c r="J6" s="149">
        <v>41</v>
      </c>
      <c r="K6" s="149">
        <v>50</v>
      </c>
      <c r="L6" s="15">
        <f t="shared" ref="L6:L15" si="0">SUM(G6:K6)</f>
        <v>240</v>
      </c>
      <c r="M6" s="69">
        <f t="shared" ref="M6:M15" si="1">AVERAGE(G6:K6)</f>
        <v>48</v>
      </c>
      <c r="N6" s="15">
        <f t="shared" ref="N6:N15" si="2">MAX(G6:K6)-MIN(G6:K6)</f>
        <v>20</v>
      </c>
      <c r="O6" s="69">
        <f t="shared" ref="O6:O15" si="3">_xlfn.STDEV.P(G6:K6)</f>
        <v>7.4565407529228995</v>
      </c>
      <c r="P6" s="159">
        <f>(U6-M6)</f>
        <v>14</v>
      </c>
      <c r="Q6" s="149">
        <v>64</v>
      </c>
      <c r="R6" s="149">
        <v>57</v>
      </c>
      <c r="S6" s="149">
        <v>62</v>
      </c>
      <c r="T6" s="149">
        <v>60</v>
      </c>
      <c r="U6" s="151">
        <v>62</v>
      </c>
      <c r="V6" s="150">
        <f>SUM(Q6:U6)</f>
        <v>305</v>
      </c>
      <c r="W6" s="69">
        <f>AVERAGE(Q6:U6)</f>
        <v>61</v>
      </c>
      <c r="X6" s="15">
        <f t="shared" ref="X6:X15" si="4">MAX(Q6:U6)-MIN(Q6:U6)</f>
        <v>7</v>
      </c>
      <c r="Y6" s="69">
        <f>_xlfn.STDEV.P(Q6:U6)</f>
        <v>2.3664319132398464</v>
      </c>
      <c r="Z6" s="159">
        <f>(U6-W6)</f>
        <v>1</v>
      </c>
      <c r="AA6" s="17">
        <f t="shared" ref="AA6:AA15" si="5">SUM(Q6:U6,G6:K6)</f>
        <v>545</v>
      </c>
      <c r="AB6" s="73">
        <f t="shared" ref="AB6:AB15" si="6">AVERAGE(Q6:U6,G6:K6)</f>
        <v>54.5</v>
      </c>
      <c r="AC6" s="17">
        <f t="shared" ref="AC6:AC15" si="7">MAX(G6:K6,Q6:U6)-MIN(G6:K6,Q6:U6)</f>
        <v>26</v>
      </c>
      <c r="AD6" s="73">
        <f t="shared" ref="AD6:AD15" si="8">_xlfn.STDEV.P(Q6:U6,G6:K6)</f>
        <v>8.535221145348256</v>
      </c>
      <c r="AE6" s="158">
        <f>(U6-AB6)</f>
        <v>7.5</v>
      </c>
    </row>
    <row r="7" spans="2:31" ht="15.75" thickBot="1" x14ac:dyDescent="0.3">
      <c r="B7" s="58" t="s">
        <v>28</v>
      </c>
      <c r="C7" s="35" t="s">
        <v>307</v>
      </c>
      <c r="D7" s="191">
        <f>(D5/D6)</f>
        <v>0.2</v>
      </c>
      <c r="E7" s="191">
        <f t="shared" ref="E7:H7" si="9">(E5/E6)</f>
        <v>0.21568627450980393</v>
      </c>
      <c r="F7" s="191">
        <f t="shared" si="9"/>
        <v>0.16129032258064516</v>
      </c>
      <c r="G7" s="76">
        <f t="shared" si="9"/>
        <v>0.28301886792452829</v>
      </c>
      <c r="H7" s="76">
        <f t="shared" si="9"/>
        <v>0.18965517241379309</v>
      </c>
      <c r="I7" s="76">
        <f>(I5/I6)</f>
        <v>0.15789473684210525</v>
      </c>
      <c r="J7" s="76">
        <f t="shared" ref="J7:K7" si="10">(J5/J6)</f>
        <v>0.17073170731707318</v>
      </c>
      <c r="K7" s="76">
        <f t="shared" si="10"/>
        <v>0.2</v>
      </c>
      <c r="L7" s="97">
        <f t="shared" ref="L7" si="11">(L5/L6)</f>
        <v>0.20416666666666666</v>
      </c>
      <c r="M7" s="106"/>
      <c r="N7" s="106"/>
      <c r="O7" s="106"/>
      <c r="P7" s="106"/>
      <c r="Q7" s="76">
        <f t="shared" ref="Q7:T7" si="12">(Q5/Q6)</f>
        <v>0.140625</v>
      </c>
      <c r="R7" s="76">
        <f t="shared" si="12"/>
        <v>0.17543859649122806</v>
      </c>
      <c r="S7" s="76">
        <f t="shared" si="12"/>
        <v>0.19354838709677419</v>
      </c>
      <c r="T7" s="76">
        <f t="shared" si="12"/>
        <v>0.15</v>
      </c>
      <c r="U7" s="96">
        <f t="shared" ref="U7:AA7" si="13">(U5/U6)</f>
        <v>0.19354838709677419</v>
      </c>
      <c r="V7" s="97">
        <f t="shared" si="13"/>
        <v>0.17049180327868851</v>
      </c>
      <c r="W7" s="106"/>
      <c r="X7" s="106"/>
      <c r="Y7" s="106"/>
      <c r="Z7" s="106"/>
      <c r="AA7" s="104">
        <f t="shared" si="13"/>
        <v>0.1853211009174312</v>
      </c>
      <c r="AB7" s="126"/>
      <c r="AC7" s="126"/>
      <c r="AD7" s="126"/>
      <c r="AE7" s="126"/>
    </row>
    <row r="8" spans="2:31" ht="24" x14ac:dyDescent="0.25">
      <c r="B8" s="26" t="s">
        <v>309</v>
      </c>
      <c r="C8" s="116" t="s">
        <v>307</v>
      </c>
      <c r="D8" s="116">
        <v>9</v>
      </c>
      <c r="E8" s="116">
        <v>12</v>
      </c>
      <c r="F8" s="116">
        <v>10</v>
      </c>
      <c r="G8" s="117">
        <v>15</v>
      </c>
      <c r="H8" s="117">
        <v>11</v>
      </c>
      <c r="I8" s="117">
        <v>6</v>
      </c>
      <c r="J8" s="117">
        <v>7</v>
      </c>
      <c r="K8" s="117">
        <v>10</v>
      </c>
      <c r="L8" s="118">
        <f t="shared" si="0"/>
        <v>49</v>
      </c>
      <c r="M8" s="119">
        <f t="shared" si="1"/>
        <v>9.8000000000000007</v>
      </c>
      <c r="N8" s="118">
        <f t="shared" si="2"/>
        <v>9</v>
      </c>
      <c r="O8" s="119">
        <f t="shared" si="3"/>
        <v>3.1874754901018454</v>
      </c>
      <c r="P8" s="119">
        <f>(U8-M8)</f>
        <v>2.1999999999999993</v>
      </c>
      <c r="Q8" s="117">
        <v>10</v>
      </c>
      <c r="R8" s="117">
        <v>10</v>
      </c>
      <c r="S8" s="117">
        <v>12</v>
      </c>
      <c r="T8" s="117">
        <v>9</v>
      </c>
      <c r="U8" s="120">
        <v>12</v>
      </c>
      <c r="V8" s="118">
        <f>SUM(Q8:U8)</f>
        <v>53</v>
      </c>
      <c r="W8" s="119">
        <f>AVERAGE(Q8:U8)</f>
        <v>10.6</v>
      </c>
      <c r="X8" s="118">
        <f t="shared" si="4"/>
        <v>3</v>
      </c>
      <c r="Y8" s="119">
        <f>_xlfn.STDEV.P(Q8:U8)</f>
        <v>1.2</v>
      </c>
      <c r="Z8" s="119">
        <f>(U8-W8)</f>
        <v>1.4000000000000004</v>
      </c>
      <c r="AA8" s="121">
        <f t="shared" si="5"/>
        <v>102</v>
      </c>
      <c r="AB8" s="122">
        <f t="shared" si="6"/>
        <v>10.199999999999999</v>
      </c>
      <c r="AC8" s="121">
        <f t="shared" si="7"/>
        <v>9</v>
      </c>
      <c r="AD8" s="122">
        <f t="shared" si="8"/>
        <v>2.4413111231467406</v>
      </c>
      <c r="AE8" s="122">
        <f>(U8-AB8)</f>
        <v>1.8000000000000007</v>
      </c>
    </row>
    <row r="9" spans="2:31" ht="24" x14ac:dyDescent="0.25">
      <c r="B9" s="147" t="s">
        <v>430</v>
      </c>
      <c r="C9" s="148" t="s">
        <v>307</v>
      </c>
      <c r="D9" s="148">
        <v>46</v>
      </c>
      <c r="E9" s="148">
        <v>53</v>
      </c>
      <c r="F9" s="148">
        <v>62</v>
      </c>
      <c r="G9" s="149">
        <v>57</v>
      </c>
      <c r="H9" s="149">
        <v>66</v>
      </c>
      <c r="I9" s="149">
        <v>40</v>
      </c>
      <c r="J9" s="149">
        <v>42</v>
      </c>
      <c r="K9" s="149">
        <v>50</v>
      </c>
      <c r="L9" s="15">
        <f t="shared" si="0"/>
        <v>255</v>
      </c>
      <c r="M9" s="69">
        <f t="shared" si="1"/>
        <v>51</v>
      </c>
      <c r="N9" s="15">
        <f t="shared" si="2"/>
        <v>26</v>
      </c>
      <c r="O9" s="69">
        <f t="shared" si="3"/>
        <v>9.633275663033837</v>
      </c>
      <c r="P9" s="159">
        <f>(U9-M9)</f>
        <v>12</v>
      </c>
      <c r="Q9" s="149">
        <v>66</v>
      </c>
      <c r="R9" s="149">
        <v>58</v>
      </c>
      <c r="S9" s="149">
        <v>64</v>
      </c>
      <c r="T9" s="149">
        <v>60</v>
      </c>
      <c r="U9" s="151">
        <v>63</v>
      </c>
      <c r="V9" s="150">
        <f>SUM(Q9:U9)</f>
        <v>311</v>
      </c>
      <c r="W9" s="69">
        <f>AVERAGE(Q9:U9)</f>
        <v>62.2</v>
      </c>
      <c r="X9" s="15">
        <f t="shared" si="4"/>
        <v>8</v>
      </c>
      <c r="Y9" s="69">
        <f>_xlfn.STDEV.P(Q9:U9)</f>
        <v>2.8565713714171399</v>
      </c>
      <c r="Z9" s="159">
        <f>(U9-W9)</f>
        <v>0.79999999999999716</v>
      </c>
      <c r="AA9" s="17">
        <f t="shared" si="5"/>
        <v>566</v>
      </c>
      <c r="AB9" s="73">
        <f t="shared" si="6"/>
        <v>56.6</v>
      </c>
      <c r="AC9" s="17">
        <f t="shared" si="7"/>
        <v>26</v>
      </c>
      <c r="AD9" s="73">
        <f t="shared" si="8"/>
        <v>9.0465463023189141</v>
      </c>
      <c r="AE9" s="158">
        <f>(U9-AB9)</f>
        <v>6.3999999999999986</v>
      </c>
    </row>
    <row r="10" spans="2:31" ht="15.75" thickBot="1" x14ac:dyDescent="0.3">
      <c r="B10" s="58" t="s">
        <v>28</v>
      </c>
      <c r="C10" s="35" t="s">
        <v>307</v>
      </c>
      <c r="D10" s="191">
        <f>(D8/D9)</f>
        <v>0.19565217391304349</v>
      </c>
      <c r="E10" s="191">
        <f t="shared" ref="E10:H10" si="14">(E8/E9)</f>
        <v>0.22641509433962265</v>
      </c>
      <c r="F10" s="191">
        <f t="shared" si="14"/>
        <v>0.16129032258064516</v>
      </c>
      <c r="G10" s="76">
        <f t="shared" si="14"/>
        <v>0.26315789473684209</v>
      </c>
      <c r="H10" s="76">
        <f t="shared" si="14"/>
        <v>0.16666666666666666</v>
      </c>
      <c r="I10" s="76">
        <f>(I8/I9)</f>
        <v>0.15</v>
      </c>
      <c r="J10" s="76">
        <f t="shared" ref="J10:K10" si="15">(J8/J9)</f>
        <v>0.16666666666666666</v>
      </c>
      <c r="K10" s="76">
        <f t="shared" si="15"/>
        <v>0.2</v>
      </c>
      <c r="L10" s="97">
        <f t="shared" ref="L10" si="16">(L8/L9)</f>
        <v>0.19215686274509805</v>
      </c>
      <c r="M10" s="106"/>
      <c r="N10" s="106"/>
      <c r="O10" s="106"/>
      <c r="P10" s="106"/>
      <c r="Q10" s="76">
        <f t="shared" ref="Q10:T10" si="17">(Q8/Q9)</f>
        <v>0.15151515151515152</v>
      </c>
      <c r="R10" s="76">
        <f t="shared" si="17"/>
        <v>0.17241379310344829</v>
      </c>
      <c r="S10" s="76">
        <f t="shared" si="17"/>
        <v>0.1875</v>
      </c>
      <c r="T10" s="76">
        <f t="shared" si="17"/>
        <v>0.15</v>
      </c>
      <c r="U10" s="96">
        <f t="shared" ref="U10:AA10" si="18">(U8/U9)</f>
        <v>0.19047619047619047</v>
      </c>
      <c r="V10" s="97">
        <f t="shared" si="18"/>
        <v>0.17041800643086816</v>
      </c>
      <c r="W10" s="106"/>
      <c r="X10" s="106"/>
      <c r="Y10" s="106"/>
      <c r="Z10" s="106"/>
      <c r="AA10" s="104">
        <f t="shared" si="18"/>
        <v>0.18021201413427562</v>
      </c>
      <c r="AB10" s="126"/>
      <c r="AC10" s="126"/>
      <c r="AD10" s="126"/>
      <c r="AE10" s="126"/>
    </row>
    <row r="11" spans="2:31" ht="24" x14ac:dyDescent="0.25">
      <c r="B11" s="26" t="s">
        <v>310</v>
      </c>
      <c r="C11" s="116" t="s">
        <v>307</v>
      </c>
      <c r="D11" s="116">
        <v>10</v>
      </c>
      <c r="E11" s="116">
        <v>18</v>
      </c>
      <c r="F11" s="116">
        <v>12</v>
      </c>
      <c r="G11" s="117">
        <v>22</v>
      </c>
      <c r="H11" s="117">
        <v>18</v>
      </c>
      <c r="I11" s="117">
        <v>8</v>
      </c>
      <c r="J11" s="117">
        <v>9</v>
      </c>
      <c r="K11" s="117">
        <v>14</v>
      </c>
      <c r="L11" s="118">
        <f t="shared" si="0"/>
        <v>71</v>
      </c>
      <c r="M11" s="119">
        <f t="shared" si="1"/>
        <v>14.2</v>
      </c>
      <c r="N11" s="118">
        <f t="shared" si="2"/>
        <v>14</v>
      </c>
      <c r="O11" s="119">
        <f t="shared" si="3"/>
        <v>5.3065996645686395</v>
      </c>
      <c r="P11" s="119">
        <f>(U11-M11)</f>
        <v>6.8000000000000007</v>
      </c>
      <c r="Q11" s="117">
        <v>15</v>
      </c>
      <c r="R11" s="117">
        <v>10</v>
      </c>
      <c r="S11" s="117">
        <v>17</v>
      </c>
      <c r="T11" s="117">
        <v>10</v>
      </c>
      <c r="U11" s="120">
        <v>21</v>
      </c>
      <c r="V11" s="118">
        <f>SUM(Q11:U11)</f>
        <v>73</v>
      </c>
      <c r="W11" s="119">
        <f>AVERAGE(Q11:U11)</f>
        <v>14.6</v>
      </c>
      <c r="X11" s="118">
        <f t="shared" si="4"/>
        <v>11</v>
      </c>
      <c r="Y11" s="119">
        <f>_xlfn.STDEV.P(Q11:U11)</f>
        <v>4.2237424163885748</v>
      </c>
      <c r="Z11" s="119">
        <f>(U11-W11)</f>
        <v>6.4</v>
      </c>
      <c r="AA11" s="121">
        <f t="shared" si="5"/>
        <v>144</v>
      </c>
      <c r="AB11" s="122">
        <f t="shared" si="6"/>
        <v>14.4</v>
      </c>
      <c r="AC11" s="121">
        <f t="shared" si="7"/>
        <v>14</v>
      </c>
      <c r="AD11" s="122">
        <f t="shared" si="8"/>
        <v>4.8</v>
      </c>
      <c r="AE11" s="122">
        <f>(U11-AB11)</f>
        <v>6.6</v>
      </c>
    </row>
    <row r="12" spans="2:31" ht="24" x14ac:dyDescent="0.25">
      <c r="B12" s="147" t="s">
        <v>431</v>
      </c>
      <c r="C12" s="148" t="s">
        <v>307</v>
      </c>
      <c r="D12" s="148">
        <v>66</v>
      </c>
      <c r="E12" s="148">
        <v>74</v>
      </c>
      <c r="F12" s="148">
        <v>82</v>
      </c>
      <c r="G12" s="149">
        <v>76</v>
      </c>
      <c r="H12" s="149">
        <v>93</v>
      </c>
      <c r="I12" s="149">
        <v>52</v>
      </c>
      <c r="J12" s="149">
        <v>59</v>
      </c>
      <c r="K12" s="149">
        <v>67</v>
      </c>
      <c r="L12" s="15">
        <f t="shared" si="0"/>
        <v>347</v>
      </c>
      <c r="M12" s="69">
        <f t="shared" si="1"/>
        <v>69.400000000000006</v>
      </c>
      <c r="N12" s="15">
        <f t="shared" si="2"/>
        <v>41</v>
      </c>
      <c r="O12" s="69">
        <f t="shared" si="3"/>
        <v>14.263239463740346</v>
      </c>
      <c r="P12" s="69">
        <f>(U12-M12)</f>
        <v>15.599999999999994</v>
      </c>
      <c r="Q12" s="149">
        <v>86</v>
      </c>
      <c r="R12" s="149">
        <v>81</v>
      </c>
      <c r="S12" s="149">
        <v>90</v>
      </c>
      <c r="T12" s="149">
        <v>80</v>
      </c>
      <c r="U12" s="151">
        <v>85</v>
      </c>
      <c r="V12" s="150">
        <f>SUM(Q12:U12)</f>
        <v>422</v>
      </c>
      <c r="W12" s="69">
        <f>AVERAGE(Q12:U12)</f>
        <v>84.4</v>
      </c>
      <c r="X12" s="15">
        <f t="shared" si="4"/>
        <v>10</v>
      </c>
      <c r="Y12" s="69">
        <f>_xlfn.STDEV.P(Q12:U12)</f>
        <v>3.6110940170535577</v>
      </c>
      <c r="Z12" s="69">
        <f>(U12-W12)</f>
        <v>0.59999999999999432</v>
      </c>
      <c r="AA12" s="17">
        <f t="shared" si="5"/>
        <v>769</v>
      </c>
      <c r="AB12" s="73">
        <f t="shared" si="6"/>
        <v>76.900000000000006</v>
      </c>
      <c r="AC12" s="17">
        <f t="shared" si="7"/>
        <v>41</v>
      </c>
      <c r="AD12" s="73">
        <f t="shared" si="8"/>
        <v>12.825365491868059</v>
      </c>
      <c r="AE12" s="73">
        <f>(U12-AB12)</f>
        <v>8.0999999999999943</v>
      </c>
    </row>
    <row r="13" spans="2:31" ht="15.75" thickBot="1" x14ac:dyDescent="0.3">
      <c r="B13" s="58" t="s">
        <v>28</v>
      </c>
      <c r="C13" s="35" t="s">
        <v>307</v>
      </c>
      <c r="D13" s="191">
        <f>(D11/D12)</f>
        <v>0.15151515151515152</v>
      </c>
      <c r="E13" s="191">
        <f t="shared" ref="E13:H13" si="19">(E11/E12)</f>
        <v>0.24324324324324326</v>
      </c>
      <c r="F13" s="191">
        <f t="shared" si="19"/>
        <v>0.14634146341463414</v>
      </c>
      <c r="G13" s="76">
        <f t="shared" si="19"/>
        <v>0.28947368421052633</v>
      </c>
      <c r="H13" s="76">
        <f t="shared" si="19"/>
        <v>0.19354838709677419</v>
      </c>
      <c r="I13" s="76">
        <f>(I11/I12)</f>
        <v>0.15384615384615385</v>
      </c>
      <c r="J13" s="76">
        <f t="shared" ref="J13:K13" si="20">(J11/J12)</f>
        <v>0.15254237288135594</v>
      </c>
      <c r="K13" s="76">
        <f t="shared" si="20"/>
        <v>0.20895522388059701</v>
      </c>
      <c r="L13" s="97">
        <f t="shared" ref="L13" si="21">(L11/L12)</f>
        <v>0.20461095100864554</v>
      </c>
      <c r="M13" s="106"/>
      <c r="N13" s="106"/>
      <c r="O13" s="106"/>
      <c r="P13" s="106"/>
      <c r="Q13" s="76">
        <f t="shared" ref="Q13:T13" si="22">(Q11/Q12)</f>
        <v>0.1744186046511628</v>
      </c>
      <c r="R13" s="76">
        <f t="shared" si="22"/>
        <v>0.12345679012345678</v>
      </c>
      <c r="S13" s="76">
        <f t="shared" si="22"/>
        <v>0.18888888888888888</v>
      </c>
      <c r="T13" s="76">
        <f t="shared" si="22"/>
        <v>0.125</v>
      </c>
      <c r="U13" s="96">
        <f t="shared" ref="U13:AA13" si="23">(U11/U12)</f>
        <v>0.24705882352941178</v>
      </c>
      <c r="V13" s="97">
        <f t="shared" si="23"/>
        <v>0.17298578199052134</v>
      </c>
      <c r="W13" s="106"/>
      <c r="X13" s="106"/>
      <c r="Y13" s="106"/>
      <c r="Z13" s="106"/>
      <c r="AA13" s="104">
        <f t="shared" si="23"/>
        <v>0.18725617685305593</v>
      </c>
      <c r="AB13" s="126"/>
      <c r="AC13" s="126"/>
      <c r="AD13" s="126"/>
      <c r="AE13" s="126"/>
    </row>
    <row r="14" spans="2:31" ht="24" x14ac:dyDescent="0.25">
      <c r="B14" s="26" t="s">
        <v>312</v>
      </c>
      <c r="C14" s="116" t="s">
        <v>307</v>
      </c>
      <c r="D14" s="116">
        <v>16</v>
      </c>
      <c r="E14" s="116">
        <v>26</v>
      </c>
      <c r="F14" s="116">
        <v>19</v>
      </c>
      <c r="G14" s="117">
        <v>33</v>
      </c>
      <c r="H14" s="117">
        <v>25</v>
      </c>
      <c r="I14" s="117">
        <v>12</v>
      </c>
      <c r="J14" s="117">
        <v>21</v>
      </c>
      <c r="K14" s="117">
        <v>26</v>
      </c>
      <c r="L14" s="118">
        <f t="shared" si="0"/>
        <v>117</v>
      </c>
      <c r="M14" s="119">
        <f t="shared" si="1"/>
        <v>23.4</v>
      </c>
      <c r="N14" s="118">
        <f t="shared" si="2"/>
        <v>21</v>
      </c>
      <c r="O14" s="119">
        <f t="shared" si="3"/>
        <v>6.8876701430890259</v>
      </c>
      <c r="P14" s="119">
        <f>(U14-M14)</f>
        <v>8.6000000000000014</v>
      </c>
      <c r="Q14" s="117">
        <v>27</v>
      </c>
      <c r="R14" s="117">
        <v>21</v>
      </c>
      <c r="S14" s="117">
        <v>33</v>
      </c>
      <c r="T14" s="117">
        <v>21</v>
      </c>
      <c r="U14" s="120">
        <v>32</v>
      </c>
      <c r="V14" s="118">
        <f>SUM(Q14:U14)</f>
        <v>134</v>
      </c>
      <c r="W14" s="119">
        <f>AVERAGE(Q14:U14)</f>
        <v>26.8</v>
      </c>
      <c r="X14" s="118">
        <f t="shared" si="4"/>
        <v>12</v>
      </c>
      <c r="Y14" s="119">
        <f>_xlfn.STDEV.P(Q14:U14)</f>
        <v>5.1536394906900505</v>
      </c>
      <c r="Z14" s="119">
        <f>(U14-W14)</f>
        <v>5.1999999999999993</v>
      </c>
      <c r="AA14" s="121">
        <f t="shared" si="5"/>
        <v>251</v>
      </c>
      <c r="AB14" s="122">
        <f t="shared" si="6"/>
        <v>25.1</v>
      </c>
      <c r="AC14" s="121">
        <f t="shared" si="7"/>
        <v>21</v>
      </c>
      <c r="AD14" s="122">
        <f t="shared" si="8"/>
        <v>6.3158530698552511</v>
      </c>
      <c r="AE14" s="122">
        <f>(U14-AB14)</f>
        <v>6.8999999999999986</v>
      </c>
    </row>
    <row r="15" spans="2:31" ht="24" x14ac:dyDescent="0.25">
      <c r="B15" s="147" t="s">
        <v>432</v>
      </c>
      <c r="C15" s="148" t="s">
        <v>307</v>
      </c>
      <c r="D15" s="148">
        <v>95</v>
      </c>
      <c r="E15" s="148">
        <v>108</v>
      </c>
      <c r="F15" s="148">
        <v>144</v>
      </c>
      <c r="G15" s="149">
        <v>141</v>
      </c>
      <c r="H15" s="149">
        <v>144</v>
      </c>
      <c r="I15" s="149">
        <v>90</v>
      </c>
      <c r="J15" s="149">
        <v>103</v>
      </c>
      <c r="K15" s="149">
        <v>111</v>
      </c>
      <c r="L15" s="15">
        <f t="shared" si="0"/>
        <v>589</v>
      </c>
      <c r="M15" s="69">
        <f t="shared" si="1"/>
        <v>117.8</v>
      </c>
      <c r="N15" s="15">
        <f t="shared" si="2"/>
        <v>54</v>
      </c>
      <c r="O15" s="69">
        <f t="shared" si="3"/>
        <v>21.273457640919588</v>
      </c>
      <c r="P15" s="69">
        <f>(U15-M15)</f>
        <v>57.2</v>
      </c>
      <c r="Q15" s="149">
        <v>168</v>
      </c>
      <c r="R15" s="149">
        <v>150</v>
      </c>
      <c r="S15" s="149">
        <v>162</v>
      </c>
      <c r="T15" s="149">
        <v>144</v>
      </c>
      <c r="U15" s="151">
        <v>175</v>
      </c>
      <c r="V15" s="150">
        <f>SUM(Q15:U15)</f>
        <v>799</v>
      </c>
      <c r="W15" s="69">
        <f>AVERAGE(Q15:U15)</f>
        <v>159.80000000000001</v>
      </c>
      <c r="X15" s="15">
        <f t="shared" si="4"/>
        <v>31</v>
      </c>
      <c r="Y15" s="69">
        <f>_xlfn.STDEV.P(Q15:U15)</f>
        <v>11.391224692718513</v>
      </c>
      <c r="Z15" s="69">
        <f>(U15-W15)</f>
        <v>15.199999999999989</v>
      </c>
      <c r="AA15" s="17">
        <f t="shared" si="5"/>
        <v>1388</v>
      </c>
      <c r="AB15" s="73">
        <f t="shared" si="6"/>
        <v>138.80000000000001</v>
      </c>
      <c r="AC15" s="17">
        <f t="shared" si="7"/>
        <v>85</v>
      </c>
      <c r="AD15" s="73">
        <f t="shared" si="8"/>
        <v>27.058455240460422</v>
      </c>
      <c r="AE15" s="73">
        <f>(U15-AB15)</f>
        <v>36.199999999999989</v>
      </c>
    </row>
    <row r="16" spans="2:31" x14ac:dyDescent="0.25">
      <c r="B16" s="61" t="s">
        <v>28</v>
      </c>
      <c r="C16" s="68" t="s">
        <v>307</v>
      </c>
      <c r="D16" s="245">
        <f>(D14/D15)</f>
        <v>0.16842105263157894</v>
      </c>
      <c r="E16" s="245">
        <f t="shared" ref="E16:H16" si="24">(E14/E15)</f>
        <v>0.24074074074074073</v>
      </c>
      <c r="F16" s="245">
        <f t="shared" si="24"/>
        <v>0.13194444444444445</v>
      </c>
      <c r="G16" s="75">
        <f t="shared" si="24"/>
        <v>0.23404255319148937</v>
      </c>
      <c r="H16" s="75">
        <f t="shared" si="24"/>
        <v>0.1736111111111111</v>
      </c>
      <c r="I16" s="75">
        <f>(I14/I15)</f>
        <v>0.13333333333333333</v>
      </c>
      <c r="J16" s="75">
        <f t="shared" ref="J16:K16" si="25">(J14/J15)</f>
        <v>0.20388349514563106</v>
      </c>
      <c r="K16" s="75">
        <f t="shared" si="25"/>
        <v>0.23423423423423423</v>
      </c>
      <c r="L16" s="113">
        <f t="shared" ref="L16" si="26">(L14/L15)</f>
        <v>0.19864176570458403</v>
      </c>
      <c r="M16" s="157"/>
      <c r="N16" s="157"/>
      <c r="O16" s="157"/>
      <c r="P16" s="157"/>
      <c r="Q16" s="75">
        <f t="shared" ref="Q16:T16" si="27">(Q14/Q15)</f>
        <v>0.16071428571428573</v>
      </c>
      <c r="R16" s="75">
        <f t="shared" si="27"/>
        <v>0.14000000000000001</v>
      </c>
      <c r="S16" s="75">
        <f t="shared" si="27"/>
        <v>0.20370370370370369</v>
      </c>
      <c r="T16" s="75">
        <f t="shared" si="27"/>
        <v>0.14583333333333334</v>
      </c>
      <c r="U16" s="111">
        <f t="shared" ref="U16:V16" si="28">(U14/U15)</f>
        <v>0.18285714285714286</v>
      </c>
      <c r="V16" s="113">
        <f t="shared" si="28"/>
        <v>0.1677096370463079</v>
      </c>
      <c r="W16" s="157"/>
      <c r="X16" s="157"/>
      <c r="Y16" s="157"/>
      <c r="Z16" s="157"/>
      <c r="AA16" s="112">
        <f>(AA14/AA15)</f>
        <v>0.18083573487031701</v>
      </c>
      <c r="AB16" s="193"/>
      <c r="AC16" s="156"/>
      <c r="AD16" s="193"/>
      <c r="AE16" s="193"/>
    </row>
    <row r="17" spans="2:31" x14ac:dyDescent="0.25">
      <c r="B17" s="292" t="s">
        <v>339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</row>
    <row r="19" spans="2:31" x14ac:dyDescent="0.25">
      <c r="B19" s="271"/>
      <c r="C19" s="283" t="s">
        <v>427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</row>
    <row r="20" spans="2:31" s="62" customFormat="1" ht="24.75" thickBot="1" x14ac:dyDescent="0.3">
      <c r="B20" s="18"/>
      <c r="C20" s="19">
        <v>2009</v>
      </c>
      <c r="D20" s="19">
        <v>2010</v>
      </c>
      <c r="E20" s="19">
        <v>2011</v>
      </c>
      <c r="F20" s="19">
        <v>2012</v>
      </c>
      <c r="G20" s="20">
        <v>2013</v>
      </c>
      <c r="H20" s="20">
        <v>2014</v>
      </c>
      <c r="I20" s="20">
        <v>2015</v>
      </c>
      <c r="J20" s="20">
        <v>2016</v>
      </c>
      <c r="K20" s="20">
        <v>2017</v>
      </c>
      <c r="L20" s="21" t="s">
        <v>0</v>
      </c>
      <c r="M20" s="21" t="s">
        <v>1</v>
      </c>
      <c r="N20" s="21" t="s">
        <v>2</v>
      </c>
      <c r="O20" s="21" t="s">
        <v>3</v>
      </c>
      <c r="P20" s="21" t="s">
        <v>435</v>
      </c>
      <c r="Q20" s="20">
        <v>2018</v>
      </c>
      <c r="R20" s="20">
        <v>2019</v>
      </c>
      <c r="S20" s="20">
        <v>2020</v>
      </c>
      <c r="T20" s="20">
        <v>2021</v>
      </c>
      <c r="U20" s="22">
        <v>2022</v>
      </c>
      <c r="V20" s="21" t="s">
        <v>0</v>
      </c>
      <c r="W20" s="21" t="s">
        <v>1</v>
      </c>
      <c r="X20" s="21" t="s">
        <v>2</v>
      </c>
      <c r="Y20" s="21" t="s">
        <v>3</v>
      </c>
      <c r="Z20" s="21" t="s">
        <v>435</v>
      </c>
      <c r="AA20" s="23" t="s">
        <v>5</v>
      </c>
      <c r="AB20" s="23" t="s">
        <v>6</v>
      </c>
      <c r="AC20" s="23" t="s">
        <v>7</v>
      </c>
      <c r="AD20" s="23" t="s">
        <v>8</v>
      </c>
      <c r="AE20" s="23" t="s">
        <v>435</v>
      </c>
    </row>
    <row r="21" spans="2:31" s="62" customFormat="1" ht="24" x14ac:dyDescent="0.25">
      <c r="B21" s="26" t="s">
        <v>227</v>
      </c>
      <c r="C21" s="13" t="s">
        <v>307</v>
      </c>
      <c r="D21" s="13">
        <v>4</v>
      </c>
      <c r="E21" s="13">
        <v>2</v>
      </c>
      <c r="F21" s="13">
        <v>1</v>
      </c>
      <c r="G21" s="14">
        <v>2</v>
      </c>
      <c r="H21" s="14">
        <v>2</v>
      </c>
      <c r="I21" s="14">
        <v>1</v>
      </c>
      <c r="J21" s="14">
        <v>1</v>
      </c>
      <c r="K21" s="14">
        <v>3</v>
      </c>
      <c r="L21" s="15">
        <f>SUM(G21:K21)</f>
        <v>9</v>
      </c>
      <c r="M21" s="69">
        <f>AVERAGE(G21:K21)</f>
        <v>1.8</v>
      </c>
      <c r="N21" s="15">
        <f>MAX(G21:K21)-MIN(G21:K21)</f>
        <v>2</v>
      </c>
      <c r="O21" s="69">
        <f>_xlfn.STDEV.P(G21:K21)</f>
        <v>0.74833147735478833</v>
      </c>
      <c r="P21" s="69">
        <f>(U21-M21)</f>
        <v>3.2</v>
      </c>
      <c r="Q21" s="14">
        <v>4</v>
      </c>
      <c r="R21" s="14">
        <v>1</v>
      </c>
      <c r="S21" s="14">
        <v>1</v>
      </c>
      <c r="T21" s="14">
        <v>1</v>
      </c>
      <c r="U21" s="16">
        <v>5</v>
      </c>
      <c r="V21" s="15">
        <f>SUM(Q21:U21)</f>
        <v>12</v>
      </c>
      <c r="W21" s="69">
        <f>AVERAGE(Q21:U21)</f>
        <v>2.4</v>
      </c>
      <c r="X21" s="15">
        <f>MAX(Q21:U21)-MIN(Q21:U21)</f>
        <v>4</v>
      </c>
      <c r="Y21" s="69">
        <f>_xlfn.STDEV.P(Q21:U21)</f>
        <v>1.7435595774162693</v>
      </c>
      <c r="Z21" s="69">
        <f>(U21-W21)</f>
        <v>2.6</v>
      </c>
      <c r="AA21" s="17">
        <f>SUM(Q21:U21,G21:K21)</f>
        <v>21</v>
      </c>
      <c r="AB21" s="17">
        <f>AVERAGE(Q21:U21,G21:K21)</f>
        <v>2.1</v>
      </c>
      <c r="AC21" s="17">
        <f>MAX(G21:K21,Q21:U21)-MIN(G21:K21,Q21:U21)</f>
        <v>4</v>
      </c>
      <c r="AD21" s="73">
        <f>_xlfn.STDEV.P(Q21:U21,G21:K21)</f>
        <v>1.374772708486752</v>
      </c>
      <c r="AE21" s="73">
        <f>(U21-AB21)</f>
        <v>2.9</v>
      </c>
    </row>
    <row r="22" spans="2:31" s="62" customFormat="1" ht="15.75" thickBot="1" x14ac:dyDescent="0.3">
      <c r="B22" s="58" t="s">
        <v>28</v>
      </c>
      <c r="C22" s="35" t="s">
        <v>307</v>
      </c>
      <c r="D22" s="191">
        <f>(D21/D35)</f>
        <v>0.44444444444444442</v>
      </c>
      <c r="E22" s="191">
        <f t="shared" ref="E22:H22" si="29">(E21/E35)</f>
        <v>0.16666666666666666</v>
      </c>
      <c r="F22" s="191">
        <f t="shared" si="29"/>
        <v>0.1</v>
      </c>
      <c r="G22" s="76">
        <f t="shared" si="29"/>
        <v>0.13333333333333333</v>
      </c>
      <c r="H22" s="76">
        <f t="shared" si="29"/>
        <v>0.18181818181818182</v>
      </c>
      <c r="I22" s="76">
        <f>(I21/I35)</f>
        <v>0.16666666666666666</v>
      </c>
      <c r="J22" s="76">
        <f t="shared" ref="J22:K22" si="30">(J21/J35)</f>
        <v>0.14285714285714285</v>
      </c>
      <c r="K22" s="76">
        <f t="shared" si="30"/>
        <v>0.3</v>
      </c>
      <c r="L22" s="97">
        <f t="shared" ref="L22" si="31">(L21/L35)</f>
        <v>0.18367346938775511</v>
      </c>
      <c r="M22" s="106"/>
      <c r="N22" s="106"/>
      <c r="O22" s="106"/>
      <c r="P22" s="106"/>
      <c r="Q22" s="76">
        <f t="shared" ref="Q22:T22" si="32">(Q21/Q35)</f>
        <v>0.4</v>
      </c>
      <c r="R22" s="76">
        <f t="shared" si="32"/>
        <v>0.1</v>
      </c>
      <c r="S22" s="76">
        <f t="shared" si="32"/>
        <v>8.3333333333333329E-2</v>
      </c>
      <c r="T22" s="76">
        <f t="shared" si="32"/>
        <v>0.1111111111111111</v>
      </c>
      <c r="U22" s="96">
        <f t="shared" ref="U22:AA22" si="33">(U21/U35)</f>
        <v>0.41666666666666669</v>
      </c>
      <c r="V22" s="97">
        <f t="shared" si="33"/>
        <v>0.22641509433962265</v>
      </c>
      <c r="W22" s="106"/>
      <c r="X22" s="106"/>
      <c r="Y22" s="106"/>
      <c r="Z22" s="106"/>
      <c r="AA22" s="104">
        <f t="shared" si="33"/>
        <v>0.20588235294117646</v>
      </c>
      <c r="AB22" s="126"/>
      <c r="AC22" s="126"/>
      <c r="AD22" s="126"/>
      <c r="AE22" s="126"/>
    </row>
    <row r="23" spans="2:31" s="62" customFormat="1" ht="24" x14ac:dyDescent="0.25">
      <c r="B23" s="26" t="s">
        <v>228</v>
      </c>
      <c r="C23" s="13" t="s">
        <v>307</v>
      </c>
      <c r="D23" s="13">
        <v>1</v>
      </c>
      <c r="E23" s="13">
        <v>4</v>
      </c>
      <c r="F23" s="13">
        <v>3</v>
      </c>
      <c r="G23" s="14">
        <v>9</v>
      </c>
      <c r="H23" s="14">
        <v>1</v>
      </c>
      <c r="I23" s="14">
        <v>1</v>
      </c>
      <c r="J23" s="14">
        <v>3</v>
      </c>
      <c r="K23" s="14">
        <v>3</v>
      </c>
      <c r="L23" s="15">
        <f t="shared" ref="L23:L36" si="34">SUM(G23:K23)</f>
        <v>17</v>
      </c>
      <c r="M23" s="69">
        <f t="shared" ref="M23:M36" si="35">AVERAGE(G23:K23)</f>
        <v>3.4</v>
      </c>
      <c r="N23" s="15">
        <f t="shared" ref="N23:N36" si="36">MAX(G23:K23)-MIN(G23:K23)</f>
        <v>8</v>
      </c>
      <c r="O23" s="69">
        <f t="shared" ref="O23:O36" si="37">_xlfn.STDEV.P(G23:K23)</f>
        <v>2.9393876913398138</v>
      </c>
      <c r="P23" s="69">
        <f>(U23-M23)</f>
        <v>3.6</v>
      </c>
      <c r="Q23" s="14">
        <v>3</v>
      </c>
      <c r="R23" s="14">
        <v>6</v>
      </c>
      <c r="S23" s="14">
        <v>6</v>
      </c>
      <c r="T23" s="14">
        <v>6</v>
      </c>
      <c r="U23" s="16">
        <v>7</v>
      </c>
      <c r="V23" s="15">
        <f>SUM(Q23:U23)</f>
        <v>28</v>
      </c>
      <c r="W23" s="69">
        <f>AVERAGE(Q23:U23)</f>
        <v>5.6</v>
      </c>
      <c r="X23" s="15">
        <f t="shared" ref="X23:X36" si="38">MAX(Q23:U23)-MIN(Q23:U23)</f>
        <v>4</v>
      </c>
      <c r="Y23" s="69">
        <f>_xlfn.STDEV.P(Q23:U23)</f>
        <v>1.3564659966250536</v>
      </c>
      <c r="Z23" s="69">
        <f>(U23-W23)</f>
        <v>1.4000000000000004</v>
      </c>
      <c r="AA23" s="17">
        <f t="shared" ref="AA23:AA36" si="39">SUM(Q23:U23,G23:K23)</f>
        <v>45</v>
      </c>
      <c r="AB23" s="17">
        <f t="shared" ref="AB23:AB36" si="40">AVERAGE(Q23:U23,G23:K23)</f>
        <v>4.5</v>
      </c>
      <c r="AC23" s="17">
        <f t="shared" ref="AC23:AC36" si="41">MAX(G23:K23,Q23:U23)-MIN(G23:K23,Q23:U23)</f>
        <v>8</v>
      </c>
      <c r="AD23" s="73">
        <f t="shared" ref="AD23:AD36" si="42">_xlfn.STDEV.P(Q23:U23,G23:K23)</f>
        <v>2.5396850198400589</v>
      </c>
      <c r="AE23" s="73">
        <f t="shared" ref="AE23:AE33" si="43">(U23-AB23)</f>
        <v>2.5</v>
      </c>
    </row>
    <row r="24" spans="2:31" s="62" customFormat="1" ht="15.75" thickBot="1" x14ac:dyDescent="0.3">
      <c r="B24" s="58" t="s">
        <v>28</v>
      </c>
      <c r="C24" s="35" t="s">
        <v>307</v>
      </c>
      <c r="D24" s="191">
        <f>(D23/D35)</f>
        <v>0.1111111111111111</v>
      </c>
      <c r="E24" s="191">
        <f t="shared" ref="E24:H24" si="44">(E23/E35)</f>
        <v>0.33333333333333331</v>
      </c>
      <c r="F24" s="191">
        <f t="shared" si="44"/>
        <v>0.3</v>
      </c>
      <c r="G24" s="76">
        <f t="shared" si="44"/>
        <v>0.6</v>
      </c>
      <c r="H24" s="76">
        <f t="shared" si="44"/>
        <v>9.0909090909090912E-2</v>
      </c>
      <c r="I24" s="76">
        <f>(I23/I35)</f>
        <v>0.16666666666666666</v>
      </c>
      <c r="J24" s="76">
        <f t="shared" ref="J24:K24" si="45">(J23/J35)</f>
        <v>0.42857142857142855</v>
      </c>
      <c r="K24" s="76">
        <f t="shared" si="45"/>
        <v>0.3</v>
      </c>
      <c r="L24" s="97">
        <f t="shared" ref="L24" si="46">(L23/L35)</f>
        <v>0.34693877551020408</v>
      </c>
      <c r="M24" s="106"/>
      <c r="N24" s="106"/>
      <c r="O24" s="106"/>
      <c r="P24" s="106"/>
      <c r="Q24" s="76">
        <f t="shared" ref="Q24:T24" si="47">(Q23/Q35)</f>
        <v>0.3</v>
      </c>
      <c r="R24" s="76">
        <f t="shared" si="47"/>
        <v>0.6</v>
      </c>
      <c r="S24" s="76">
        <f t="shared" si="47"/>
        <v>0.5</v>
      </c>
      <c r="T24" s="76">
        <f t="shared" si="47"/>
        <v>0.66666666666666663</v>
      </c>
      <c r="U24" s="96">
        <f t="shared" ref="U24:AA24" si="48">(U23/U35)</f>
        <v>0.58333333333333337</v>
      </c>
      <c r="V24" s="97">
        <f t="shared" si="48"/>
        <v>0.52830188679245282</v>
      </c>
      <c r="W24" s="106"/>
      <c r="X24" s="106"/>
      <c r="Y24" s="106"/>
      <c r="Z24" s="106"/>
      <c r="AA24" s="104">
        <f t="shared" si="48"/>
        <v>0.44117647058823528</v>
      </c>
      <c r="AB24" s="126"/>
      <c r="AC24" s="126"/>
      <c r="AD24" s="126"/>
      <c r="AE24" s="126"/>
    </row>
    <row r="25" spans="2:31" s="62" customFormat="1" x14ac:dyDescent="0.25">
      <c r="B25" s="26" t="s">
        <v>84</v>
      </c>
      <c r="C25" s="13" t="s">
        <v>307</v>
      </c>
      <c r="D25" s="13">
        <v>2</v>
      </c>
      <c r="E25" s="13">
        <v>3</v>
      </c>
      <c r="F25" s="13">
        <v>3</v>
      </c>
      <c r="G25" s="14">
        <v>3</v>
      </c>
      <c r="H25" s="14">
        <v>1</v>
      </c>
      <c r="I25" s="14">
        <v>2</v>
      </c>
      <c r="J25" s="14">
        <v>0</v>
      </c>
      <c r="K25" s="14">
        <v>2</v>
      </c>
      <c r="L25" s="15">
        <f t="shared" si="34"/>
        <v>8</v>
      </c>
      <c r="M25" s="69">
        <f t="shared" si="35"/>
        <v>1.6</v>
      </c>
      <c r="N25" s="15">
        <f t="shared" si="36"/>
        <v>3</v>
      </c>
      <c r="O25" s="69">
        <f t="shared" si="37"/>
        <v>1.019803902718557</v>
      </c>
      <c r="P25" s="69">
        <f>(U25-M25)</f>
        <v>-0.60000000000000009</v>
      </c>
      <c r="Q25" s="14">
        <v>0</v>
      </c>
      <c r="R25" s="14">
        <v>3</v>
      </c>
      <c r="S25" s="14">
        <v>4</v>
      </c>
      <c r="T25" s="14">
        <v>2</v>
      </c>
      <c r="U25" s="16">
        <v>1</v>
      </c>
      <c r="V25" s="15">
        <f>SUM(Q25:U25)</f>
        <v>10</v>
      </c>
      <c r="W25" s="69">
        <f>AVERAGE(Q25:U25)</f>
        <v>2</v>
      </c>
      <c r="X25" s="15">
        <f t="shared" si="38"/>
        <v>4</v>
      </c>
      <c r="Y25" s="69">
        <f>_xlfn.STDEV.P(Q25:U25)</f>
        <v>1.4142135623730951</v>
      </c>
      <c r="Z25" s="69">
        <f>(U25-W25)</f>
        <v>-1</v>
      </c>
      <c r="AA25" s="17">
        <f t="shared" si="39"/>
        <v>18</v>
      </c>
      <c r="AB25" s="17">
        <f t="shared" si="40"/>
        <v>1.8</v>
      </c>
      <c r="AC25" s="17">
        <f t="shared" si="41"/>
        <v>4</v>
      </c>
      <c r="AD25" s="73">
        <f t="shared" si="42"/>
        <v>1.2489995996796797</v>
      </c>
      <c r="AE25" s="73">
        <f t="shared" si="43"/>
        <v>-0.8</v>
      </c>
    </row>
    <row r="26" spans="2:31" s="62" customFormat="1" ht="15.75" thickBot="1" x14ac:dyDescent="0.3">
      <c r="B26" s="58" t="s">
        <v>28</v>
      </c>
      <c r="C26" s="35" t="s">
        <v>307</v>
      </c>
      <c r="D26" s="191">
        <f>(D25/D35)</f>
        <v>0.22222222222222221</v>
      </c>
      <c r="E26" s="191">
        <f t="shared" ref="E26:H26" si="49">(E25/E35)</f>
        <v>0.25</v>
      </c>
      <c r="F26" s="191">
        <f t="shared" si="49"/>
        <v>0.3</v>
      </c>
      <c r="G26" s="76">
        <f t="shared" si="49"/>
        <v>0.2</v>
      </c>
      <c r="H26" s="76">
        <f t="shared" si="49"/>
        <v>9.0909090909090912E-2</v>
      </c>
      <c r="I26" s="76">
        <f>(I25/I35)</f>
        <v>0.33333333333333331</v>
      </c>
      <c r="J26" s="76">
        <f t="shared" ref="J26:K26" si="50">(J25/J35)</f>
        <v>0</v>
      </c>
      <c r="K26" s="76">
        <f t="shared" si="50"/>
        <v>0.2</v>
      </c>
      <c r="L26" s="97">
        <f t="shared" ref="L26" si="51">(L25/L35)</f>
        <v>0.16326530612244897</v>
      </c>
      <c r="M26" s="106"/>
      <c r="N26" s="106"/>
      <c r="O26" s="106"/>
      <c r="P26" s="106"/>
      <c r="Q26" s="76">
        <f t="shared" ref="Q26:T26" si="52">(Q25/Q35)</f>
        <v>0</v>
      </c>
      <c r="R26" s="76">
        <f t="shared" si="52"/>
        <v>0.3</v>
      </c>
      <c r="S26" s="76">
        <f t="shared" si="52"/>
        <v>0.33333333333333331</v>
      </c>
      <c r="T26" s="76">
        <f t="shared" si="52"/>
        <v>0.22222222222222221</v>
      </c>
      <c r="U26" s="96">
        <f t="shared" ref="U26:AA26" si="53">(U25/U35)</f>
        <v>8.3333333333333329E-2</v>
      </c>
      <c r="V26" s="97">
        <f t="shared" si="53"/>
        <v>0.18867924528301888</v>
      </c>
      <c r="W26" s="106"/>
      <c r="X26" s="106"/>
      <c r="Y26" s="106"/>
      <c r="Z26" s="106"/>
      <c r="AA26" s="104">
        <f t="shared" si="53"/>
        <v>0.17647058823529413</v>
      </c>
      <c r="AB26" s="126"/>
      <c r="AC26" s="126"/>
      <c r="AD26" s="126"/>
      <c r="AE26" s="126"/>
    </row>
    <row r="27" spans="2:31" s="62" customFormat="1" x14ac:dyDescent="0.25">
      <c r="B27" s="26" t="s">
        <v>229</v>
      </c>
      <c r="C27" s="13" t="s">
        <v>307</v>
      </c>
      <c r="D27" s="13">
        <v>0</v>
      </c>
      <c r="E27" s="13">
        <v>0</v>
      </c>
      <c r="F27" s="1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5">
        <f t="shared" si="34"/>
        <v>1</v>
      </c>
      <c r="M27" s="69">
        <f t="shared" si="35"/>
        <v>0.2</v>
      </c>
      <c r="N27" s="15">
        <f t="shared" si="36"/>
        <v>1</v>
      </c>
      <c r="O27" s="69">
        <f t="shared" si="37"/>
        <v>0.4</v>
      </c>
      <c r="P27" s="69">
        <f>(U27-M27)</f>
        <v>-0.2</v>
      </c>
      <c r="Q27" s="14">
        <v>0</v>
      </c>
      <c r="R27" s="14">
        <v>2</v>
      </c>
      <c r="S27" s="14">
        <v>1</v>
      </c>
      <c r="T27" s="14">
        <v>2</v>
      </c>
      <c r="U27" s="16">
        <v>0</v>
      </c>
      <c r="V27" s="15">
        <f>SUM(Q27:U27)</f>
        <v>5</v>
      </c>
      <c r="W27" s="69">
        <f>AVERAGE(Q27:U27)</f>
        <v>1</v>
      </c>
      <c r="X27" s="15">
        <f t="shared" si="38"/>
        <v>2</v>
      </c>
      <c r="Y27" s="69">
        <f>_xlfn.STDEV.P(Q27:U27)</f>
        <v>0.89442719099991586</v>
      </c>
      <c r="Z27" s="69">
        <f>(U27-W27)</f>
        <v>-1</v>
      </c>
      <c r="AA27" s="17">
        <f t="shared" si="39"/>
        <v>6</v>
      </c>
      <c r="AB27" s="17">
        <f t="shared" si="40"/>
        <v>0.6</v>
      </c>
      <c r="AC27" s="17">
        <f t="shared" si="41"/>
        <v>2</v>
      </c>
      <c r="AD27" s="73">
        <f t="shared" si="42"/>
        <v>0.8</v>
      </c>
      <c r="AE27" s="73">
        <f t="shared" si="43"/>
        <v>-0.6</v>
      </c>
    </row>
    <row r="28" spans="2:31" s="62" customFormat="1" ht="15.75" thickBot="1" x14ac:dyDescent="0.3">
      <c r="B28" s="58" t="s">
        <v>28</v>
      </c>
      <c r="C28" s="35" t="s">
        <v>307</v>
      </c>
      <c r="D28" s="191">
        <f>(D27/D35)</f>
        <v>0</v>
      </c>
      <c r="E28" s="191">
        <f t="shared" ref="E28:H28" si="54">(E27/E35)</f>
        <v>0</v>
      </c>
      <c r="F28" s="191">
        <f t="shared" si="54"/>
        <v>0</v>
      </c>
      <c r="G28" s="76">
        <f t="shared" si="54"/>
        <v>0</v>
      </c>
      <c r="H28" s="76">
        <f t="shared" si="54"/>
        <v>0</v>
      </c>
      <c r="I28" s="76">
        <f>(I27/I35)</f>
        <v>0</v>
      </c>
      <c r="J28" s="76">
        <f t="shared" ref="J28:K28" si="55">(J27/J35)</f>
        <v>0</v>
      </c>
      <c r="K28" s="76">
        <f t="shared" si="55"/>
        <v>0.1</v>
      </c>
      <c r="L28" s="97">
        <f t="shared" ref="L28" si="56">(L27/L35)</f>
        <v>2.0408163265306121E-2</v>
      </c>
      <c r="M28" s="106"/>
      <c r="N28" s="106"/>
      <c r="O28" s="106"/>
      <c r="P28" s="106"/>
      <c r="Q28" s="76">
        <f t="shared" ref="Q28:T28" si="57">(Q27/Q35)</f>
        <v>0</v>
      </c>
      <c r="R28" s="76">
        <f t="shared" si="57"/>
        <v>0.2</v>
      </c>
      <c r="S28" s="76">
        <f t="shared" si="57"/>
        <v>8.3333333333333329E-2</v>
      </c>
      <c r="T28" s="76">
        <f t="shared" si="57"/>
        <v>0.22222222222222221</v>
      </c>
      <c r="U28" s="96">
        <f t="shared" ref="U28:AA28" si="58">(U27/U35)</f>
        <v>0</v>
      </c>
      <c r="V28" s="97">
        <f t="shared" si="58"/>
        <v>9.4339622641509441E-2</v>
      </c>
      <c r="W28" s="106"/>
      <c r="X28" s="106"/>
      <c r="Y28" s="106"/>
      <c r="Z28" s="106"/>
      <c r="AA28" s="104">
        <f t="shared" si="58"/>
        <v>5.8823529411764705E-2</v>
      </c>
      <c r="AB28" s="126"/>
      <c r="AC28" s="126"/>
      <c r="AD28" s="126"/>
      <c r="AE28" s="126"/>
    </row>
    <row r="29" spans="2:31" s="62" customFormat="1" x14ac:dyDescent="0.25">
      <c r="B29" s="26" t="s">
        <v>230</v>
      </c>
      <c r="C29" s="13" t="s">
        <v>307</v>
      </c>
      <c r="D29" s="13">
        <v>0</v>
      </c>
      <c r="E29" s="13">
        <v>2</v>
      </c>
      <c r="F29" s="13">
        <v>1</v>
      </c>
      <c r="G29" s="14">
        <v>3</v>
      </c>
      <c r="H29" s="14">
        <v>0</v>
      </c>
      <c r="I29" s="14">
        <v>0</v>
      </c>
      <c r="J29" s="14">
        <v>0</v>
      </c>
      <c r="K29" s="14">
        <v>2</v>
      </c>
      <c r="L29" s="15">
        <f t="shared" si="34"/>
        <v>5</v>
      </c>
      <c r="M29" s="69">
        <f t="shared" si="35"/>
        <v>1</v>
      </c>
      <c r="N29" s="15">
        <f t="shared" si="36"/>
        <v>3</v>
      </c>
      <c r="O29" s="69">
        <f t="shared" si="37"/>
        <v>1.2649110640673518</v>
      </c>
      <c r="P29" s="69">
        <f>(U29-M29)</f>
        <v>1</v>
      </c>
      <c r="Q29" s="14">
        <v>4</v>
      </c>
      <c r="R29" s="14">
        <v>1</v>
      </c>
      <c r="S29" s="14">
        <v>0</v>
      </c>
      <c r="T29" s="14">
        <v>1</v>
      </c>
      <c r="U29" s="16">
        <v>2</v>
      </c>
      <c r="V29" s="15">
        <f>SUM(Q29:U29)</f>
        <v>8</v>
      </c>
      <c r="W29" s="69">
        <f>AVERAGE(Q29:U29)</f>
        <v>1.6</v>
      </c>
      <c r="X29" s="15">
        <f t="shared" si="38"/>
        <v>4</v>
      </c>
      <c r="Y29" s="69">
        <f>_xlfn.STDEV.P(Q29:U29)</f>
        <v>1.3564659966250536</v>
      </c>
      <c r="Z29" s="69">
        <f>(U29-W29)</f>
        <v>0.39999999999999991</v>
      </c>
      <c r="AA29" s="17">
        <f t="shared" si="39"/>
        <v>13</v>
      </c>
      <c r="AB29" s="17">
        <f t="shared" si="40"/>
        <v>1.3</v>
      </c>
      <c r="AC29" s="17">
        <f t="shared" si="41"/>
        <v>4</v>
      </c>
      <c r="AD29" s="73">
        <f t="shared" si="42"/>
        <v>1.3453624047073711</v>
      </c>
      <c r="AE29" s="73">
        <f t="shared" si="43"/>
        <v>0.7</v>
      </c>
    </row>
    <row r="30" spans="2:31" s="62" customFormat="1" ht="15.75" thickBot="1" x14ac:dyDescent="0.3">
      <c r="B30" s="58" t="s">
        <v>28</v>
      </c>
      <c r="C30" s="35" t="s">
        <v>307</v>
      </c>
      <c r="D30" s="191">
        <f>(D29/D35)</f>
        <v>0</v>
      </c>
      <c r="E30" s="191">
        <f t="shared" ref="E30:H30" si="59">(E29/E35)</f>
        <v>0.16666666666666666</v>
      </c>
      <c r="F30" s="191">
        <f t="shared" si="59"/>
        <v>0.1</v>
      </c>
      <c r="G30" s="76">
        <f t="shared" si="59"/>
        <v>0.2</v>
      </c>
      <c r="H30" s="76">
        <f t="shared" si="59"/>
        <v>0</v>
      </c>
      <c r="I30" s="76">
        <f>(I29/I35)</f>
        <v>0</v>
      </c>
      <c r="J30" s="76">
        <f t="shared" ref="J30:K30" si="60">(J29/J35)</f>
        <v>0</v>
      </c>
      <c r="K30" s="76">
        <f t="shared" si="60"/>
        <v>0.2</v>
      </c>
      <c r="L30" s="97">
        <f t="shared" ref="L30" si="61">(L29/L35)</f>
        <v>0.10204081632653061</v>
      </c>
      <c r="M30" s="106"/>
      <c r="N30" s="106"/>
      <c r="O30" s="106"/>
      <c r="P30" s="106"/>
      <c r="Q30" s="76">
        <f t="shared" ref="Q30:T30" si="62">(Q29/Q35)</f>
        <v>0.4</v>
      </c>
      <c r="R30" s="76">
        <f t="shared" si="62"/>
        <v>0.1</v>
      </c>
      <c r="S30" s="76">
        <f t="shared" si="62"/>
        <v>0</v>
      </c>
      <c r="T30" s="76">
        <f t="shared" si="62"/>
        <v>0.1111111111111111</v>
      </c>
      <c r="U30" s="96">
        <f t="shared" ref="U30:AA30" si="63">(U29/U35)</f>
        <v>0.16666666666666666</v>
      </c>
      <c r="V30" s="97">
        <f t="shared" si="63"/>
        <v>0.15094339622641509</v>
      </c>
      <c r="W30" s="106"/>
      <c r="X30" s="106"/>
      <c r="Y30" s="106"/>
      <c r="Z30" s="106"/>
      <c r="AA30" s="104">
        <f t="shared" si="63"/>
        <v>0.12745098039215685</v>
      </c>
      <c r="AB30" s="126"/>
      <c r="AC30" s="126"/>
      <c r="AD30" s="126"/>
      <c r="AE30" s="126"/>
    </row>
    <row r="31" spans="2:31" s="62" customFormat="1" x14ac:dyDescent="0.25">
      <c r="B31" s="26" t="s">
        <v>428</v>
      </c>
      <c r="C31" s="13" t="s">
        <v>307</v>
      </c>
      <c r="D31" s="13">
        <v>0</v>
      </c>
      <c r="E31" s="13">
        <v>3</v>
      </c>
      <c r="F31" s="13">
        <v>0</v>
      </c>
      <c r="G31" s="14">
        <v>3</v>
      </c>
      <c r="H31" s="14">
        <v>0</v>
      </c>
      <c r="I31" s="14">
        <v>0</v>
      </c>
      <c r="J31" s="14">
        <v>0</v>
      </c>
      <c r="K31" s="14">
        <v>0</v>
      </c>
      <c r="L31" s="15">
        <f t="shared" si="34"/>
        <v>3</v>
      </c>
      <c r="M31" s="69">
        <f t="shared" si="35"/>
        <v>0.6</v>
      </c>
      <c r="N31" s="15">
        <f t="shared" si="36"/>
        <v>3</v>
      </c>
      <c r="O31" s="69">
        <f t="shared" si="37"/>
        <v>1.2</v>
      </c>
      <c r="P31" s="69">
        <f>(U31-M31)</f>
        <v>-0.6</v>
      </c>
      <c r="Q31" s="14">
        <v>2</v>
      </c>
      <c r="R31" s="14">
        <v>0</v>
      </c>
      <c r="S31" s="14">
        <v>1</v>
      </c>
      <c r="T31" s="14">
        <v>2</v>
      </c>
      <c r="U31" s="16">
        <v>0</v>
      </c>
      <c r="V31" s="15">
        <f>SUM(Q31:U31)</f>
        <v>5</v>
      </c>
      <c r="W31" s="69">
        <f>AVERAGE(Q31:U31)</f>
        <v>1</v>
      </c>
      <c r="X31" s="15">
        <f t="shared" si="38"/>
        <v>2</v>
      </c>
      <c r="Y31" s="69">
        <f>_xlfn.STDEV.P(Q31:U31)</f>
        <v>0.89442719099991586</v>
      </c>
      <c r="Z31" s="69">
        <f>(U31-W31)</f>
        <v>-1</v>
      </c>
      <c r="AA31" s="17">
        <f t="shared" si="39"/>
        <v>8</v>
      </c>
      <c r="AB31" s="17">
        <f t="shared" si="40"/>
        <v>0.8</v>
      </c>
      <c r="AC31" s="17">
        <f t="shared" si="41"/>
        <v>3</v>
      </c>
      <c r="AD31" s="73">
        <f t="shared" si="42"/>
        <v>1.0770329614269007</v>
      </c>
      <c r="AE31" s="73">
        <f t="shared" si="43"/>
        <v>-0.8</v>
      </c>
    </row>
    <row r="32" spans="2:31" s="62" customFormat="1" ht="15.75" thickBot="1" x14ac:dyDescent="0.3">
      <c r="B32" s="58" t="s">
        <v>28</v>
      </c>
      <c r="C32" s="35" t="s">
        <v>307</v>
      </c>
      <c r="D32" s="191">
        <f>(D31/D35)</f>
        <v>0</v>
      </c>
      <c r="E32" s="191">
        <f t="shared" ref="E32:H32" si="64">(E31/E35)</f>
        <v>0.25</v>
      </c>
      <c r="F32" s="191">
        <f t="shared" si="64"/>
        <v>0</v>
      </c>
      <c r="G32" s="76">
        <f t="shared" si="64"/>
        <v>0.2</v>
      </c>
      <c r="H32" s="76">
        <f t="shared" si="64"/>
        <v>0</v>
      </c>
      <c r="I32" s="76">
        <f>(I31/I35)</f>
        <v>0</v>
      </c>
      <c r="J32" s="76">
        <f t="shared" ref="J32:K32" si="65">(J31/J35)</f>
        <v>0</v>
      </c>
      <c r="K32" s="76">
        <f t="shared" si="65"/>
        <v>0</v>
      </c>
      <c r="L32" s="97">
        <f t="shared" ref="L32" si="66">(L31/L35)</f>
        <v>6.1224489795918366E-2</v>
      </c>
      <c r="M32" s="106"/>
      <c r="N32" s="106"/>
      <c r="O32" s="106"/>
      <c r="P32" s="106"/>
      <c r="Q32" s="76">
        <f t="shared" ref="Q32:T32" si="67">(Q31/Q35)</f>
        <v>0.2</v>
      </c>
      <c r="R32" s="76">
        <f t="shared" si="67"/>
        <v>0</v>
      </c>
      <c r="S32" s="76">
        <f t="shared" si="67"/>
        <v>8.3333333333333329E-2</v>
      </c>
      <c r="T32" s="76">
        <f t="shared" si="67"/>
        <v>0.22222222222222221</v>
      </c>
      <c r="U32" s="96">
        <f t="shared" ref="U32:AA32" si="68">(U31/U35)</f>
        <v>0</v>
      </c>
      <c r="V32" s="97">
        <f t="shared" si="68"/>
        <v>9.4339622641509441E-2</v>
      </c>
      <c r="W32" s="106"/>
      <c r="X32" s="106"/>
      <c r="Y32" s="106"/>
      <c r="Z32" s="106"/>
      <c r="AA32" s="104">
        <f t="shared" si="68"/>
        <v>7.8431372549019607E-2</v>
      </c>
      <c r="AB32" s="126"/>
      <c r="AC32" s="126"/>
      <c r="AD32" s="126"/>
      <c r="AE32" s="126"/>
    </row>
    <row r="33" spans="2:31" s="62" customFormat="1" ht="24" x14ac:dyDescent="0.25">
      <c r="B33" s="26" t="s">
        <v>232</v>
      </c>
      <c r="C33" s="13" t="s">
        <v>307</v>
      </c>
      <c r="D33" s="13">
        <v>0</v>
      </c>
      <c r="E33" s="13">
        <v>1</v>
      </c>
      <c r="F33" s="13">
        <v>2</v>
      </c>
      <c r="G33" s="14">
        <v>0</v>
      </c>
      <c r="H33" s="14">
        <v>3</v>
      </c>
      <c r="I33" s="14">
        <v>2</v>
      </c>
      <c r="J33" s="14">
        <v>2</v>
      </c>
      <c r="K33" s="14">
        <v>1</v>
      </c>
      <c r="L33" s="15">
        <f t="shared" si="34"/>
        <v>8</v>
      </c>
      <c r="M33" s="69">
        <f t="shared" si="35"/>
        <v>1.6</v>
      </c>
      <c r="N33" s="15">
        <f t="shared" si="36"/>
        <v>3</v>
      </c>
      <c r="O33" s="69">
        <f t="shared" si="37"/>
        <v>1.019803902718557</v>
      </c>
      <c r="P33" s="69">
        <f>(U33-M33)</f>
        <v>-0.60000000000000009</v>
      </c>
      <c r="Q33" s="14">
        <v>0</v>
      </c>
      <c r="R33" s="14">
        <v>3</v>
      </c>
      <c r="S33" s="14">
        <v>2</v>
      </c>
      <c r="T33" s="14">
        <v>0</v>
      </c>
      <c r="U33" s="16">
        <v>1</v>
      </c>
      <c r="V33" s="15">
        <f>SUM(Q33:U33)</f>
        <v>6</v>
      </c>
      <c r="W33" s="69">
        <f>AVERAGE(Q33:U33)</f>
        <v>1.2</v>
      </c>
      <c r="X33" s="15">
        <f t="shared" si="38"/>
        <v>3</v>
      </c>
      <c r="Y33" s="69">
        <f>_xlfn.STDEV.P(Q33:U33)</f>
        <v>1.1661903789690602</v>
      </c>
      <c r="Z33" s="69">
        <f>(U33-W33)</f>
        <v>-0.19999999999999996</v>
      </c>
      <c r="AA33" s="17">
        <f t="shared" si="39"/>
        <v>14</v>
      </c>
      <c r="AB33" s="17">
        <f t="shared" si="40"/>
        <v>1.4</v>
      </c>
      <c r="AC33" s="17">
        <f t="shared" si="41"/>
        <v>3</v>
      </c>
      <c r="AD33" s="73">
        <f t="shared" si="42"/>
        <v>1.1135528725660044</v>
      </c>
      <c r="AE33" s="73">
        <f t="shared" si="43"/>
        <v>-0.39999999999999991</v>
      </c>
    </row>
    <row r="34" spans="2:31" s="62" customFormat="1" ht="15.75" thickBot="1" x14ac:dyDescent="0.3">
      <c r="B34" s="58" t="s">
        <v>28</v>
      </c>
      <c r="C34" s="35" t="s">
        <v>307</v>
      </c>
      <c r="D34" s="191">
        <f>(D33/D35)</f>
        <v>0</v>
      </c>
      <c r="E34" s="191">
        <f t="shared" ref="E34:H34" si="69">(E33/E35)</f>
        <v>8.3333333333333329E-2</v>
      </c>
      <c r="F34" s="191">
        <f t="shared" si="69"/>
        <v>0.2</v>
      </c>
      <c r="G34" s="76">
        <f t="shared" si="69"/>
        <v>0</v>
      </c>
      <c r="H34" s="76">
        <f t="shared" si="69"/>
        <v>0.27272727272727271</v>
      </c>
      <c r="I34" s="76">
        <f>(I33/I35)</f>
        <v>0.33333333333333331</v>
      </c>
      <c r="J34" s="76">
        <f t="shared" ref="J34:K34" si="70">(J33/J35)</f>
        <v>0.2857142857142857</v>
      </c>
      <c r="K34" s="76">
        <f t="shared" si="70"/>
        <v>0.1</v>
      </c>
      <c r="L34" s="97">
        <f t="shared" ref="L34" si="71">(L33/L35)</f>
        <v>0.16326530612244897</v>
      </c>
      <c r="M34" s="106"/>
      <c r="N34" s="106"/>
      <c r="O34" s="106"/>
      <c r="P34" s="106"/>
      <c r="Q34" s="76">
        <f t="shared" ref="Q34:T34" si="72">(Q33/Q35)</f>
        <v>0</v>
      </c>
      <c r="R34" s="76">
        <f t="shared" si="72"/>
        <v>0.3</v>
      </c>
      <c r="S34" s="76">
        <f t="shared" si="72"/>
        <v>0.16666666666666666</v>
      </c>
      <c r="T34" s="76">
        <f t="shared" si="72"/>
        <v>0</v>
      </c>
      <c r="U34" s="96">
        <f t="shared" ref="U34:AA34" si="73">(U33/U35)</f>
        <v>8.3333333333333329E-2</v>
      </c>
      <c r="V34" s="97">
        <f t="shared" si="73"/>
        <v>0.11320754716981132</v>
      </c>
      <c r="W34" s="106"/>
      <c r="X34" s="106"/>
      <c r="Y34" s="106"/>
      <c r="Z34" s="106"/>
      <c r="AA34" s="104">
        <f t="shared" si="73"/>
        <v>0.13725490196078433</v>
      </c>
      <c r="AB34" s="126"/>
      <c r="AC34" s="126"/>
      <c r="AD34" s="126"/>
      <c r="AE34" s="126"/>
    </row>
    <row r="35" spans="2:31" s="62" customFormat="1" ht="24" x14ac:dyDescent="0.25">
      <c r="B35" s="36" t="s">
        <v>238</v>
      </c>
      <c r="C35" s="116" t="s">
        <v>307</v>
      </c>
      <c r="D35" s="116">
        <v>9</v>
      </c>
      <c r="E35" s="116">
        <v>12</v>
      </c>
      <c r="F35" s="116">
        <v>10</v>
      </c>
      <c r="G35" s="117">
        <v>15</v>
      </c>
      <c r="H35" s="117">
        <v>11</v>
      </c>
      <c r="I35" s="117">
        <v>6</v>
      </c>
      <c r="J35" s="117">
        <v>7</v>
      </c>
      <c r="K35" s="117">
        <v>10</v>
      </c>
      <c r="L35" s="118">
        <f t="shared" si="34"/>
        <v>49</v>
      </c>
      <c r="M35" s="119">
        <f t="shared" si="35"/>
        <v>9.8000000000000007</v>
      </c>
      <c r="N35" s="118">
        <f t="shared" si="36"/>
        <v>9</v>
      </c>
      <c r="O35" s="119">
        <f t="shared" si="37"/>
        <v>3.1874754901018454</v>
      </c>
      <c r="P35" s="118">
        <f>(U35-M35)</f>
        <v>2.1999999999999993</v>
      </c>
      <c r="Q35" s="117">
        <v>10</v>
      </c>
      <c r="R35" s="117">
        <v>10</v>
      </c>
      <c r="S35" s="117">
        <v>12</v>
      </c>
      <c r="T35" s="117">
        <v>9</v>
      </c>
      <c r="U35" s="120">
        <v>12</v>
      </c>
      <c r="V35" s="118">
        <f>SUM(Q35:U35)</f>
        <v>53</v>
      </c>
      <c r="W35" s="118">
        <f>AVERAGE(Q35:U35)</f>
        <v>10.6</v>
      </c>
      <c r="X35" s="118">
        <f t="shared" si="38"/>
        <v>3</v>
      </c>
      <c r="Y35" s="119">
        <f>_xlfn.STDEV.P(Q35:U35)</f>
        <v>1.2</v>
      </c>
      <c r="Z35" s="118">
        <f>(U35-W35)</f>
        <v>1.4000000000000004</v>
      </c>
      <c r="AA35" s="121">
        <f t="shared" si="39"/>
        <v>102</v>
      </c>
      <c r="AB35" s="121">
        <f t="shared" si="40"/>
        <v>10.199999999999999</v>
      </c>
      <c r="AC35" s="121">
        <f t="shared" si="41"/>
        <v>9</v>
      </c>
      <c r="AD35" s="122">
        <f t="shared" si="42"/>
        <v>2.4413111231467406</v>
      </c>
      <c r="AE35" s="122">
        <f>(U35-AB35)</f>
        <v>1.8000000000000007</v>
      </c>
    </row>
    <row r="36" spans="2:31" s="62" customFormat="1" ht="36" x14ac:dyDescent="0.25">
      <c r="B36" s="160" t="s">
        <v>338</v>
      </c>
      <c r="C36" s="13" t="s">
        <v>307</v>
      </c>
      <c r="D36" s="13">
        <v>46</v>
      </c>
      <c r="E36" s="13">
        <v>53</v>
      </c>
      <c r="F36" s="13">
        <v>62</v>
      </c>
      <c r="G36" s="14">
        <v>57</v>
      </c>
      <c r="H36" s="14">
        <v>66</v>
      </c>
      <c r="I36" s="14">
        <v>40</v>
      </c>
      <c r="J36" s="14">
        <v>42</v>
      </c>
      <c r="K36" s="14">
        <v>50</v>
      </c>
      <c r="L36" s="15">
        <f t="shared" si="34"/>
        <v>255</v>
      </c>
      <c r="M36" s="69">
        <f t="shared" si="35"/>
        <v>51</v>
      </c>
      <c r="N36" s="15">
        <f t="shared" si="36"/>
        <v>26</v>
      </c>
      <c r="O36" s="69">
        <f t="shared" si="37"/>
        <v>9.633275663033837</v>
      </c>
      <c r="P36" s="15">
        <f>(U36-M36)</f>
        <v>12</v>
      </c>
      <c r="Q36" s="14">
        <v>66</v>
      </c>
      <c r="R36" s="14">
        <v>58</v>
      </c>
      <c r="S36" s="14">
        <v>64</v>
      </c>
      <c r="T36" s="14">
        <v>60</v>
      </c>
      <c r="U36" s="16">
        <v>63</v>
      </c>
      <c r="V36" s="15">
        <f>SUM(Q36:U36)</f>
        <v>311</v>
      </c>
      <c r="W36" s="15">
        <f>AVERAGE(Q36:U36)</f>
        <v>62.2</v>
      </c>
      <c r="X36" s="15">
        <f t="shared" si="38"/>
        <v>8</v>
      </c>
      <c r="Y36" s="69">
        <f>_xlfn.STDEV.P(Q36:U36)</f>
        <v>2.8565713714171399</v>
      </c>
      <c r="Z36" s="15">
        <f>(U36-W36)</f>
        <v>0.79999999999999716</v>
      </c>
      <c r="AA36" s="17">
        <f t="shared" si="39"/>
        <v>566</v>
      </c>
      <c r="AB36" s="17">
        <f t="shared" si="40"/>
        <v>56.6</v>
      </c>
      <c r="AC36" s="17">
        <f t="shared" si="41"/>
        <v>26</v>
      </c>
      <c r="AD36" s="73">
        <f t="shared" si="42"/>
        <v>9.0465463023189141</v>
      </c>
      <c r="AE36" s="73">
        <f>(U36-AB36)</f>
        <v>6.3999999999999986</v>
      </c>
    </row>
    <row r="37" spans="2:31" s="62" customFormat="1" ht="24" x14ac:dyDescent="0.25">
      <c r="B37" s="67" t="s">
        <v>239</v>
      </c>
      <c r="C37" s="68" t="s">
        <v>307</v>
      </c>
      <c r="D37" s="245">
        <f>(D35/D36)</f>
        <v>0.19565217391304349</v>
      </c>
      <c r="E37" s="245">
        <f t="shared" ref="E37:H37" si="74">(E35/E36)</f>
        <v>0.22641509433962265</v>
      </c>
      <c r="F37" s="245">
        <f t="shared" si="74"/>
        <v>0.16129032258064516</v>
      </c>
      <c r="G37" s="75">
        <f t="shared" si="74"/>
        <v>0.26315789473684209</v>
      </c>
      <c r="H37" s="75">
        <f t="shared" si="74"/>
        <v>0.16666666666666666</v>
      </c>
      <c r="I37" s="75">
        <f>(I35/I36)</f>
        <v>0.15</v>
      </c>
      <c r="J37" s="75">
        <f t="shared" ref="J37:K37" si="75">(J35/J36)</f>
        <v>0.16666666666666666</v>
      </c>
      <c r="K37" s="75">
        <f t="shared" si="75"/>
        <v>0.2</v>
      </c>
      <c r="L37" s="113">
        <f>(L35/L36)</f>
        <v>0.19215686274509805</v>
      </c>
      <c r="M37" s="157"/>
      <c r="N37" s="157"/>
      <c r="O37" s="157"/>
      <c r="P37" s="157"/>
      <c r="Q37" s="75">
        <f t="shared" ref="Q37:T37" si="76">(Q35/Q36)</f>
        <v>0.15151515151515152</v>
      </c>
      <c r="R37" s="75">
        <f t="shared" si="76"/>
        <v>0.17241379310344829</v>
      </c>
      <c r="S37" s="75">
        <f t="shared" si="76"/>
        <v>0.1875</v>
      </c>
      <c r="T37" s="75">
        <f t="shared" si="76"/>
        <v>0.15</v>
      </c>
      <c r="U37" s="111">
        <f t="shared" ref="U37:V37" si="77">(U35/U36)</f>
        <v>0.19047619047619047</v>
      </c>
      <c r="V37" s="113">
        <f t="shared" si="77"/>
        <v>0.17041800643086816</v>
      </c>
      <c r="W37" s="157"/>
      <c r="X37" s="157"/>
      <c r="Y37" s="157"/>
      <c r="Z37" s="157"/>
      <c r="AA37" s="112">
        <f>(AA35/AA36)</f>
        <v>0.18021201413427562</v>
      </c>
      <c r="AB37" s="156"/>
      <c r="AC37" s="156"/>
      <c r="AD37" s="156"/>
      <c r="AE37" s="156"/>
    </row>
    <row r="39" spans="2:31" x14ac:dyDescent="0.25">
      <c r="B39" s="271"/>
      <c r="C39" s="283" t="s">
        <v>233</v>
      </c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</row>
    <row r="40" spans="2:31" ht="24.75" thickBot="1" x14ac:dyDescent="0.3">
      <c r="B40" s="18"/>
      <c r="C40" s="19">
        <v>2009</v>
      </c>
      <c r="D40" s="19">
        <v>2010</v>
      </c>
      <c r="E40" s="19">
        <v>2011</v>
      </c>
      <c r="F40" s="19">
        <v>2012</v>
      </c>
      <c r="G40" s="20">
        <v>2013</v>
      </c>
      <c r="H40" s="20">
        <v>2014</v>
      </c>
      <c r="I40" s="20">
        <v>2015</v>
      </c>
      <c r="J40" s="20">
        <v>2016</v>
      </c>
      <c r="K40" s="20">
        <v>2017</v>
      </c>
      <c r="L40" s="21" t="s">
        <v>0</v>
      </c>
      <c r="M40" s="21" t="s">
        <v>1</v>
      </c>
      <c r="N40" s="21" t="s">
        <v>2</v>
      </c>
      <c r="O40" s="21" t="s">
        <v>3</v>
      </c>
      <c r="P40" s="21" t="s">
        <v>435</v>
      </c>
      <c r="Q40" s="20">
        <v>2018</v>
      </c>
      <c r="R40" s="20">
        <v>2019</v>
      </c>
      <c r="S40" s="20">
        <v>2020</v>
      </c>
      <c r="T40" s="20">
        <v>2021</v>
      </c>
      <c r="U40" s="22">
        <v>2022</v>
      </c>
      <c r="V40" s="21" t="s">
        <v>0</v>
      </c>
      <c r="W40" s="21" t="s">
        <v>1</v>
      </c>
      <c r="X40" s="21" t="s">
        <v>2</v>
      </c>
      <c r="Y40" s="21" t="s">
        <v>3</v>
      </c>
      <c r="Z40" s="21" t="s">
        <v>435</v>
      </c>
      <c r="AA40" s="23" t="s">
        <v>5</v>
      </c>
      <c r="AB40" s="23" t="s">
        <v>6</v>
      </c>
      <c r="AC40" s="23" t="s">
        <v>7</v>
      </c>
      <c r="AD40" s="23" t="s">
        <v>8</v>
      </c>
      <c r="AE40" s="23" t="s">
        <v>435</v>
      </c>
    </row>
    <row r="41" spans="2:31" x14ac:dyDescent="0.25">
      <c r="B41" s="26" t="s">
        <v>53</v>
      </c>
      <c r="C41" s="13" t="s">
        <v>307</v>
      </c>
      <c r="D41" s="13">
        <v>7</v>
      </c>
      <c r="E41" s="13">
        <v>9</v>
      </c>
      <c r="F41" s="13">
        <v>8</v>
      </c>
      <c r="G41" s="14">
        <v>4</v>
      </c>
      <c r="H41" s="14">
        <v>8</v>
      </c>
      <c r="I41" s="14">
        <v>5</v>
      </c>
      <c r="J41" s="14">
        <v>4</v>
      </c>
      <c r="K41" s="14">
        <v>6</v>
      </c>
      <c r="L41" s="15">
        <f>SUM(G41:K41)</f>
        <v>27</v>
      </c>
      <c r="M41" s="15">
        <f>AVERAGE(G41:K41)</f>
        <v>5.4</v>
      </c>
      <c r="N41" s="15">
        <f>MAX(G41:K41)-MIN(G41:K41)</f>
        <v>4</v>
      </c>
      <c r="O41" s="69">
        <f>_xlfn.STDEV.P(G41:K41)</f>
        <v>1.4966629547095767</v>
      </c>
      <c r="P41" s="69">
        <f>(U41-M41)</f>
        <v>2.5999999999999996</v>
      </c>
      <c r="Q41" s="14">
        <v>4</v>
      </c>
      <c r="R41" s="14">
        <v>8</v>
      </c>
      <c r="S41" s="14">
        <v>8</v>
      </c>
      <c r="T41" s="14">
        <v>4</v>
      </c>
      <c r="U41" s="16">
        <v>8</v>
      </c>
      <c r="V41" s="15">
        <f>SUM(Q41:U41)</f>
        <v>32</v>
      </c>
      <c r="W41" s="69">
        <f>AVERAGE(Q41:U41)</f>
        <v>6.4</v>
      </c>
      <c r="X41" s="15">
        <f>MAX(Q41:U41)-MIN(Q41:U41)</f>
        <v>4</v>
      </c>
      <c r="Y41" s="69">
        <f>_xlfn.STDEV.P(Q41:U41)</f>
        <v>1.9595917942265424</v>
      </c>
      <c r="Z41" s="69">
        <f>(U41-W41)</f>
        <v>1.5999999999999996</v>
      </c>
      <c r="AA41" s="17">
        <f>SUM(Q41:U41,G41:K41)</f>
        <v>59</v>
      </c>
      <c r="AB41" s="73">
        <f>AVERAGE(Q41:U41,G41:K41)</f>
        <v>5.9</v>
      </c>
      <c r="AC41" s="17">
        <f>MAX(Q41:U41,G41:K41)-MIN(Q41:U41,G41:K41)</f>
        <v>4</v>
      </c>
      <c r="AD41" s="73">
        <f>_xlfn.STDEV.P(Q41:U41,G41:K41)</f>
        <v>1.8138357147217055</v>
      </c>
      <c r="AE41" s="73">
        <f>(U41-AB41)</f>
        <v>2.0999999999999996</v>
      </c>
    </row>
    <row r="42" spans="2:31" ht="15.75" thickBot="1" x14ac:dyDescent="0.3">
      <c r="B42" s="58" t="s">
        <v>28</v>
      </c>
      <c r="C42" s="35" t="s">
        <v>307</v>
      </c>
      <c r="D42" s="191">
        <f>(D41/D47)</f>
        <v>0.77777777777777779</v>
      </c>
      <c r="E42" s="191">
        <f t="shared" ref="E42:H42" si="78">(E41/E47)</f>
        <v>0.75</v>
      </c>
      <c r="F42" s="191">
        <f t="shared" si="78"/>
        <v>0.8</v>
      </c>
      <c r="G42" s="76">
        <f t="shared" si="78"/>
        <v>0.26666666666666666</v>
      </c>
      <c r="H42" s="76">
        <f t="shared" si="78"/>
        <v>0.72727272727272729</v>
      </c>
      <c r="I42" s="76">
        <f>(I41/I47)</f>
        <v>0.83333333333333337</v>
      </c>
      <c r="J42" s="76">
        <f t="shared" ref="J42:K42" si="79">(J41/J47)</f>
        <v>0.5714285714285714</v>
      </c>
      <c r="K42" s="76">
        <f t="shared" si="79"/>
        <v>0.6</v>
      </c>
      <c r="L42" s="97">
        <f t="shared" ref="L42" si="80">(L41/L47)</f>
        <v>0.55102040816326525</v>
      </c>
      <c r="M42" s="106"/>
      <c r="N42" s="106"/>
      <c r="O42" s="106"/>
      <c r="P42" s="106"/>
      <c r="Q42" s="76">
        <f t="shared" ref="Q42:T42" si="81">(Q41/Q47)</f>
        <v>0.4</v>
      </c>
      <c r="R42" s="76">
        <f t="shared" si="81"/>
        <v>0.8</v>
      </c>
      <c r="S42" s="76">
        <f t="shared" si="81"/>
        <v>0.66666666666666663</v>
      </c>
      <c r="T42" s="76">
        <f t="shared" si="81"/>
        <v>0.44444444444444442</v>
      </c>
      <c r="U42" s="96">
        <f t="shared" ref="U42:AA42" si="82">(U41/U47)</f>
        <v>0.66666666666666663</v>
      </c>
      <c r="V42" s="97">
        <f t="shared" si="82"/>
        <v>0.60377358490566035</v>
      </c>
      <c r="W42" s="106"/>
      <c r="X42" s="106"/>
      <c r="Y42" s="106"/>
      <c r="Z42" s="106"/>
      <c r="AA42" s="104">
        <f t="shared" si="82"/>
        <v>0.57843137254901966</v>
      </c>
      <c r="AB42" s="190"/>
      <c r="AC42" s="190"/>
      <c r="AD42" s="190"/>
      <c r="AE42" s="190"/>
    </row>
    <row r="43" spans="2:31" x14ac:dyDescent="0.25">
      <c r="B43" s="26" t="s">
        <v>54</v>
      </c>
      <c r="C43" s="13" t="s">
        <v>307</v>
      </c>
      <c r="D43" s="13">
        <v>2</v>
      </c>
      <c r="E43" s="13">
        <v>3</v>
      </c>
      <c r="F43" s="13">
        <v>1</v>
      </c>
      <c r="G43" s="14">
        <v>10</v>
      </c>
      <c r="H43" s="14">
        <v>3</v>
      </c>
      <c r="I43" s="14">
        <v>0</v>
      </c>
      <c r="J43" s="14">
        <v>2</v>
      </c>
      <c r="K43" s="14">
        <v>3</v>
      </c>
      <c r="L43" s="15">
        <f t="shared" ref="L43:L48" si="83">SUM(G43:K43)</f>
        <v>18</v>
      </c>
      <c r="M43" s="15">
        <f t="shared" ref="M43:M48" si="84">AVERAGE(G43:K43)</f>
        <v>3.6</v>
      </c>
      <c r="N43" s="15">
        <f t="shared" ref="N43:N48" si="85">MAX(G43:K43)-MIN(G43:K43)</f>
        <v>10</v>
      </c>
      <c r="O43" s="69">
        <f t="shared" ref="O43:O48" si="86">_xlfn.STDEV.P(G43:K43)</f>
        <v>3.3823069050575527</v>
      </c>
      <c r="P43" s="69">
        <f t="shared" ref="P43:P48" si="87">(U43-M43)</f>
        <v>0.39999999999999991</v>
      </c>
      <c r="Q43" s="14">
        <v>4</v>
      </c>
      <c r="R43" s="14">
        <v>2</v>
      </c>
      <c r="S43" s="14">
        <v>4</v>
      </c>
      <c r="T43" s="14">
        <v>4</v>
      </c>
      <c r="U43" s="16">
        <v>4</v>
      </c>
      <c r="V43" s="15">
        <f>SUM(Q43:U43)</f>
        <v>18</v>
      </c>
      <c r="W43" s="69">
        <f>AVERAGE(Q43:U43)</f>
        <v>3.6</v>
      </c>
      <c r="X43" s="15">
        <f t="shared" ref="X43:X48" si="88">MAX(Q43:U43)-MIN(Q43:U43)</f>
        <v>2</v>
      </c>
      <c r="Y43" s="69">
        <f>_xlfn.STDEV.P(Q43:U43)</f>
        <v>0.8</v>
      </c>
      <c r="Z43" s="69">
        <f>(U43-W43)</f>
        <v>0.39999999999999991</v>
      </c>
      <c r="AA43" s="17">
        <f t="shared" ref="AA43:AA48" si="89">SUM(Q43:U43,G43:K43)</f>
        <v>36</v>
      </c>
      <c r="AB43" s="73">
        <f t="shared" ref="AB43:AB48" si="90">AVERAGE(Q43:U43,G43:K43)</f>
        <v>3.6</v>
      </c>
      <c r="AC43" s="17">
        <f t="shared" ref="AC43:AC48" si="91">MAX(Q43:U43,G43:K43)-MIN(Q43:U43,G43:K43)</f>
        <v>10</v>
      </c>
      <c r="AD43" s="73">
        <f t="shared" ref="AD43:AD48" si="92">_xlfn.STDEV.P(Q43:U43,G43:K43)</f>
        <v>2.4576411454889016</v>
      </c>
      <c r="AE43" s="73">
        <f t="shared" ref="AE43" si="93">(U43-AB43)</f>
        <v>0.39999999999999991</v>
      </c>
    </row>
    <row r="44" spans="2:31" ht="15.75" thickBot="1" x14ac:dyDescent="0.3">
      <c r="B44" s="58" t="s">
        <v>28</v>
      </c>
      <c r="C44" s="35" t="s">
        <v>307</v>
      </c>
      <c r="D44" s="191">
        <f>(D43/D47)</f>
        <v>0.22222222222222221</v>
      </c>
      <c r="E44" s="191">
        <f t="shared" ref="E44:H44" si="94">(E43/E47)</f>
        <v>0.25</v>
      </c>
      <c r="F44" s="191">
        <f t="shared" si="94"/>
        <v>0.1</v>
      </c>
      <c r="G44" s="76">
        <f t="shared" si="94"/>
        <v>0.66666666666666663</v>
      </c>
      <c r="H44" s="76">
        <f t="shared" si="94"/>
        <v>0.27272727272727271</v>
      </c>
      <c r="I44" s="76">
        <f>(I43/I47)</f>
        <v>0</v>
      </c>
      <c r="J44" s="76">
        <f t="shared" ref="J44:K44" si="95">(J43/J47)</f>
        <v>0.2857142857142857</v>
      </c>
      <c r="K44" s="76">
        <f t="shared" si="95"/>
        <v>0.3</v>
      </c>
      <c r="L44" s="97">
        <f t="shared" ref="L44" si="96">(L43/L47)</f>
        <v>0.36734693877551022</v>
      </c>
      <c r="M44" s="106"/>
      <c r="N44" s="106"/>
      <c r="O44" s="106"/>
      <c r="P44" s="106"/>
      <c r="Q44" s="76">
        <f t="shared" ref="Q44:T44" si="97">(Q43/Q47)</f>
        <v>0.4</v>
      </c>
      <c r="R44" s="76">
        <f t="shared" si="97"/>
        <v>0.2</v>
      </c>
      <c r="S44" s="76">
        <f t="shared" si="97"/>
        <v>0.33333333333333331</v>
      </c>
      <c r="T44" s="76">
        <f t="shared" si="97"/>
        <v>0.44444444444444442</v>
      </c>
      <c r="U44" s="96">
        <f t="shared" ref="U44:AA44" si="98">(U43/U47)</f>
        <v>0.33333333333333331</v>
      </c>
      <c r="V44" s="97">
        <f t="shared" si="98"/>
        <v>0.33962264150943394</v>
      </c>
      <c r="W44" s="106"/>
      <c r="X44" s="106"/>
      <c r="Y44" s="106"/>
      <c r="Z44" s="106"/>
      <c r="AA44" s="104">
        <f t="shared" si="98"/>
        <v>0.35294117647058826</v>
      </c>
      <c r="AB44" s="190"/>
      <c r="AC44" s="190"/>
      <c r="AD44" s="190"/>
      <c r="AE44" s="190"/>
    </row>
    <row r="45" spans="2:31" x14ac:dyDescent="0.25">
      <c r="B45" s="26" t="s">
        <v>55</v>
      </c>
      <c r="C45" s="13" t="s">
        <v>307</v>
      </c>
      <c r="D45" s="13">
        <v>0</v>
      </c>
      <c r="E45" s="13">
        <v>0</v>
      </c>
      <c r="F45" s="13">
        <v>1</v>
      </c>
      <c r="G45" s="14">
        <v>1</v>
      </c>
      <c r="H45" s="14">
        <v>0</v>
      </c>
      <c r="I45" s="14">
        <v>1</v>
      </c>
      <c r="J45" s="14">
        <v>1</v>
      </c>
      <c r="K45" s="14">
        <v>1</v>
      </c>
      <c r="L45" s="15">
        <f t="shared" si="83"/>
        <v>4</v>
      </c>
      <c r="M45" s="15">
        <f t="shared" si="84"/>
        <v>0.8</v>
      </c>
      <c r="N45" s="15">
        <f t="shared" si="85"/>
        <v>1</v>
      </c>
      <c r="O45" s="69">
        <f t="shared" si="86"/>
        <v>0.4</v>
      </c>
      <c r="P45" s="69">
        <f t="shared" si="87"/>
        <v>-0.8</v>
      </c>
      <c r="Q45" s="14">
        <v>2</v>
      </c>
      <c r="R45" s="14">
        <v>0</v>
      </c>
      <c r="S45" s="14">
        <v>0</v>
      </c>
      <c r="T45" s="14">
        <v>1</v>
      </c>
      <c r="U45" s="16">
        <v>0</v>
      </c>
      <c r="V45" s="15">
        <f>SUM(Q45:U45)</f>
        <v>3</v>
      </c>
      <c r="W45" s="69">
        <f>AVERAGE(Q45:U45)</f>
        <v>0.6</v>
      </c>
      <c r="X45" s="15">
        <f t="shared" si="88"/>
        <v>2</v>
      </c>
      <c r="Y45" s="69">
        <f>_xlfn.STDEV.P(Q45:U45)</f>
        <v>0.8</v>
      </c>
      <c r="Z45" s="69">
        <f>(U45-W45)</f>
        <v>-0.6</v>
      </c>
      <c r="AA45" s="17">
        <f t="shared" si="89"/>
        <v>7</v>
      </c>
      <c r="AB45" s="73">
        <f t="shared" si="90"/>
        <v>0.7</v>
      </c>
      <c r="AC45" s="17">
        <f t="shared" si="91"/>
        <v>2</v>
      </c>
      <c r="AD45" s="73">
        <f t="shared" si="92"/>
        <v>0.6403124237432849</v>
      </c>
      <c r="AE45" s="73">
        <f t="shared" ref="AE45" si="99">(U45-AB45)</f>
        <v>-0.7</v>
      </c>
    </row>
    <row r="46" spans="2:31" ht="15.75" thickBot="1" x14ac:dyDescent="0.3">
      <c r="B46" s="58" t="s">
        <v>28</v>
      </c>
      <c r="C46" s="35" t="s">
        <v>307</v>
      </c>
      <c r="D46" s="191">
        <f>(D45/D47)</f>
        <v>0</v>
      </c>
      <c r="E46" s="191">
        <f t="shared" ref="E46:H46" si="100">(E45/E47)</f>
        <v>0</v>
      </c>
      <c r="F46" s="191">
        <f t="shared" si="100"/>
        <v>0.1</v>
      </c>
      <c r="G46" s="76">
        <f t="shared" si="100"/>
        <v>6.6666666666666666E-2</v>
      </c>
      <c r="H46" s="76">
        <f t="shared" si="100"/>
        <v>0</v>
      </c>
      <c r="I46" s="76">
        <f>(I45/I47)</f>
        <v>0.16666666666666666</v>
      </c>
      <c r="J46" s="76">
        <f t="shared" ref="J46:K46" si="101">(J45/J47)</f>
        <v>0.14285714285714285</v>
      </c>
      <c r="K46" s="76">
        <f t="shared" si="101"/>
        <v>0.1</v>
      </c>
      <c r="L46" s="97">
        <f t="shared" ref="L46" si="102">(L45/L47)</f>
        <v>8.1632653061224483E-2</v>
      </c>
      <c r="M46" s="106"/>
      <c r="N46" s="106"/>
      <c r="O46" s="106"/>
      <c r="P46" s="106"/>
      <c r="Q46" s="76">
        <f t="shared" ref="Q46:T46" si="103">(Q45/Q47)</f>
        <v>0.2</v>
      </c>
      <c r="R46" s="76">
        <f t="shared" si="103"/>
        <v>0</v>
      </c>
      <c r="S46" s="76">
        <f t="shared" si="103"/>
        <v>0</v>
      </c>
      <c r="T46" s="76">
        <f t="shared" si="103"/>
        <v>0.1111111111111111</v>
      </c>
      <c r="U46" s="96">
        <f t="shared" ref="U46:AA46" si="104">(U45/U47)</f>
        <v>0</v>
      </c>
      <c r="V46" s="97">
        <f t="shared" si="104"/>
        <v>5.6603773584905662E-2</v>
      </c>
      <c r="W46" s="106"/>
      <c r="X46" s="106"/>
      <c r="Y46" s="106"/>
      <c r="Z46" s="106"/>
      <c r="AA46" s="104">
        <f t="shared" si="104"/>
        <v>6.8627450980392163E-2</v>
      </c>
      <c r="AB46" s="190"/>
      <c r="AC46" s="190"/>
      <c r="AD46" s="190"/>
      <c r="AE46" s="190"/>
    </row>
    <row r="47" spans="2:31" ht="24" x14ac:dyDescent="0.25">
      <c r="B47" s="36" t="s">
        <v>238</v>
      </c>
      <c r="C47" s="116" t="s">
        <v>307</v>
      </c>
      <c r="D47" s="116">
        <v>9</v>
      </c>
      <c r="E47" s="116">
        <v>12</v>
      </c>
      <c r="F47" s="116">
        <v>10</v>
      </c>
      <c r="G47" s="117">
        <v>15</v>
      </c>
      <c r="H47" s="117">
        <v>11</v>
      </c>
      <c r="I47" s="117">
        <v>6</v>
      </c>
      <c r="J47" s="117">
        <v>7</v>
      </c>
      <c r="K47" s="117">
        <v>10</v>
      </c>
      <c r="L47" s="118">
        <f t="shared" si="83"/>
        <v>49</v>
      </c>
      <c r="M47" s="118">
        <f t="shared" si="84"/>
        <v>9.8000000000000007</v>
      </c>
      <c r="N47" s="118">
        <f t="shared" si="85"/>
        <v>9</v>
      </c>
      <c r="O47" s="119">
        <f t="shared" si="86"/>
        <v>3.1874754901018454</v>
      </c>
      <c r="P47" s="119">
        <f t="shared" si="87"/>
        <v>2.1999999999999993</v>
      </c>
      <c r="Q47" s="117">
        <v>10</v>
      </c>
      <c r="R47" s="117">
        <v>10</v>
      </c>
      <c r="S47" s="117">
        <v>12</v>
      </c>
      <c r="T47" s="117">
        <v>9</v>
      </c>
      <c r="U47" s="120">
        <v>12</v>
      </c>
      <c r="V47" s="118">
        <f>SUM(Q47:U47)</f>
        <v>53</v>
      </c>
      <c r="W47" s="118">
        <f>AVERAGE(Q47:U47)</f>
        <v>10.6</v>
      </c>
      <c r="X47" s="118">
        <f t="shared" si="88"/>
        <v>3</v>
      </c>
      <c r="Y47" s="119">
        <f>_xlfn.STDEV.P(Q47:U47)</f>
        <v>1.2</v>
      </c>
      <c r="Z47" s="119">
        <f>(U47-W47)</f>
        <v>1.4000000000000004</v>
      </c>
      <c r="AA47" s="121">
        <f t="shared" si="89"/>
        <v>102</v>
      </c>
      <c r="AB47" s="122">
        <f t="shared" si="90"/>
        <v>10.199999999999999</v>
      </c>
      <c r="AC47" s="121">
        <f t="shared" si="91"/>
        <v>9</v>
      </c>
      <c r="AD47" s="122">
        <f t="shared" si="92"/>
        <v>2.4413111231467406</v>
      </c>
      <c r="AE47" s="122">
        <f>(U47-AB47)</f>
        <v>1.8000000000000007</v>
      </c>
    </row>
    <row r="48" spans="2:31" ht="36" x14ac:dyDescent="0.25">
      <c r="B48" s="160" t="s">
        <v>338</v>
      </c>
      <c r="C48" s="13" t="s">
        <v>307</v>
      </c>
      <c r="D48" s="13">
        <v>46</v>
      </c>
      <c r="E48" s="13">
        <v>53</v>
      </c>
      <c r="F48" s="13">
        <v>62</v>
      </c>
      <c r="G48" s="14">
        <v>57</v>
      </c>
      <c r="H48" s="14">
        <v>66</v>
      </c>
      <c r="I48" s="14">
        <v>40</v>
      </c>
      <c r="J48" s="14">
        <v>42</v>
      </c>
      <c r="K48" s="14">
        <v>50</v>
      </c>
      <c r="L48" s="15">
        <f t="shared" si="83"/>
        <v>255</v>
      </c>
      <c r="M48" s="15">
        <f t="shared" si="84"/>
        <v>51</v>
      </c>
      <c r="N48" s="15">
        <f t="shared" si="85"/>
        <v>26</v>
      </c>
      <c r="O48" s="69">
        <f t="shared" si="86"/>
        <v>9.633275663033837</v>
      </c>
      <c r="P48" s="69">
        <f t="shared" si="87"/>
        <v>12</v>
      </c>
      <c r="Q48" s="14">
        <v>66</v>
      </c>
      <c r="R48" s="14">
        <v>58</v>
      </c>
      <c r="S48" s="14">
        <v>64</v>
      </c>
      <c r="T48" s="14">
        <v>60</v>
      </c>
      <c r="U48" s="16">
        <v>63</v>
      </c>
      <c r="V48" s="15">
        <f>SUM(Q48:U48)</f>
        <v>311</v>
      </c>
      <c r="W48" s="15">
        <f>AVERAGE(Q48:U48)</f>
        <v>62.2</v>
      </c>
      <c r="X48" s="15">
        <f t="shared" si="88"/>
        <v>8</v>
      </c>
      <c r="Y48" s="69">
        <f>_xlfn.STDEV.P(Q48:U48)</f>
        <v>2.8565713714171399</v>
      </c>
      <c r="Z48" s="15">
        <f>(U48-W48)</f>
        <v>0.79999999999999716</v>
      </c>
      <c r="AA48" s="17">
        <f t="shared" si="89"/>
        <v>566</v>
      </c>
      <c r="AB48" s="73">
        <f t="shared" si="90"/>
        <v>56.6</v>
      </c>
      <c r="AC48" s="17">
        <f t="shared" si="91"/>
        <v>26</v>
      </c>
      <c r="AD48" s="73">
        <f t="shared" si="92"/>
        <v>9.0465463023189141</v>
      </c>
      <c r="AE48" s="73">
        <f>(U48-AB48)</f>
        <v>6.3999999999999986</v>
      </c>
    </row>
    <row r="49" spans="2:31" ht="24" x14ac:dyDescent="0.25">
      <c r="B49" s="67" t="s">
        <v>239</v>
      </c>
      <c r="C49" s="68" t="s">
        <v>307</v>
      </c>
      <c r="D49" s="245">
        <f>(D47/D48)</f>
        <v>0.19565217391304349</v>
      </c>
      <c r="E49" s="245">
        <f t="shared" ref="E49:H49" si="105">(E47/E48)</f>
        <v>0.22641509433962265</v>
      </c>
      <c r="F49" s="245">
        <f t="shared" si="105"/>
        <v>0.16129032258064516</v>
      </c>
      <c r="G49" s="75">
        <f t="shared" si="105"/>
        <v>0.26315789473684209</v>
      </c>
      <c r="H49" s="75">
        <f t="shared" si="105"/>
        <v>0.16666666666666666</v>
      </c>
      <c r="I49" s="75">
        <f>(I47/I48)</f>
        <v>0.15</v>
      </c>
      <c r="J49" s="75">
        <f t="shared" ref="J49:K49" si="106">(J47/J48)</f>
        <v>0.16666666666666666</v>
      </c>
      <c r="K49" s="75">
        <f t="shared" si="106"/>
        <v>0.2</v>
      </c>
      <c r="L49" s="113">
        <f>(L47/L48)</f>
        <v>0.19215686274509805</v>
      </c>
      <c r="M49" s="157"/>
      <c r="N49" s="157"/>
      <c r="O49" s="157"/>
      <c r="P49" s="157"/>
      <c r="Q49" s="75">
        <f t="shared" ref="Q49:T49" si="107">(Q47/Q48)</f>
        <v>0.15151515151515152</v>
      </c>
      <c r="R49" s="75">
        <f t="shared" si="107"/>
        <v>0.17241379310344829</v>
      </c>
      <c r="S49" s="75">
        <f t="shared" si="107"/>
        <v>0.1875</v>
      </c>
      <c r="T49" s="75">
        <f t="shared" si="107"/>
        <v>0.15</v>
      </c>
      <c r="U49" s="111">
        <f t="shared" ref="U49:V49" si="108">(U47/U48)</f>
        <v>0.19047619047619047</v>
      </c>
      <c r="V49" s="113">
        <f t="shared" si="108"/>
        <v>0.17041800643086816</v>
      </c>
      <c r="W49" s="157"/>
      <c r="X49" s="157"/>
      <c r="Y49" s="157"/>
      <c r="Z49" s="157"/>
      <c r="AA49" s="112">
        <f>(AA47/AA48)</f>
        <v>0.18021201413427562</v>
      </c>
      <c r="AB49" s="156"/>
      <c r="AC49" s="156"/>
      <c r="AD49" s="156"/>
      <c r="AE49" s="156"/>
    </row>
    <row r="51" spans="2:31" x14ac:dyDescent="0.25">
      <c r="B51" s="271"/>
      <c r="C51" s="283" t="s">
        <v>234</v>
      </c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</row>
    <row r="52" spans="2:31" ht="24.75" thickBot="1" x14ac:dyDescent="0.3">
      <c r="B52" s="18"/>
      <c r="C52" s="19">
        <v>2009</v>
      </c>
      <c r="D52" s="19">
        <v>2010</v>
      </c>
      <c r="E52" s="19">
        <v>2011</v>
      </c>
      <c r="F52" s="19">
        <v>2012</v>
      </c>
      <c r="G52" s="20">
        <v>2013</v>
      </c>
      <c r="H52" s="20">
        <v>2014</v>
      </c>
      <c r="I52" s="20">
        <v>2015</v>
      </c>
      <c r="J52" s="20">
        <v>2016</v>
      </c>
      <c r="K52" s="20">
        <v>2017</v>
      </c>
      <c r="L52" s="21" t="s">
        <v>0</v>
      </c>
      <c r="M52" s="21" t="s">
        <v>1</v>
      </c>
      <c r="N52" s="21" t="s">
        <v>2</v>
      </c>
      <c r="O52" s="21" t="s">
        <v>3</v>
      </c>
      <c r="P52" s="21" t="s">
        <v>435</v>
      </c>
      <c r="Q52" s="20">
        <v>2018</v>
      </c>
      <c r="R52" s="20">
        <v>2019</v>
      </c>
      <c r="S52" s="20">
        <v>2020</v>
      </c>
      <c r="T52" s="20">
        <v>2021</v>
      </c>
      <c r="U52" s="22">
        <v>2022</v>
      </c>
      <c r="V52" s="21" t="s">
        <v>0</v>
      </c>
      <c r="W52" s="21" t="s">
        <v>1</v>
      </c>
      <c r="X52" s="21" t="s">
        <v>2</v>
      </c>
      <c r="Y52" s="21" t="s">
        <v>3</v>
      </c>
      <c r="Z52" s="21" t="s">
        <v>435</v>
      </c>
      <c r="AA52" s="23" t="s">
        <v>5</v>
      </c>
      <c r="AB52" s="23" t="s">
        <v>6</v>
      </c>
      <c r="AC52" s="23" t="s">
        <v>7</v>
      </c>
      <c r="AD52" s="23" t="s">
        <v>8</v>
      </c>
      <c r="AE52" s="23" t="s">
        <v>435</v>
      </c>
    </row>
    <row r="53" spans="2:31" x14ac:dyDescent="0.25">
      <c r="B53" s="26" t="s">
        <v>235</v>
      </c>
      <c r="C53" s="13" t="s">
        <v>307</v>
      </c>
      <c r="D53" s="13">
        <v>0</v>
      </c>
      <c r="E53" s="13">
        <v>3</v>
      </c>
      <c r="F53" s="13">
        <v>2</v>
      </c>
      <c r="G53" s="14">
        <v>2</v>
      </c>
      <c r="H53" s="14">
        <v>2</v>
      </c>
      <c r="I53" s="14">
        <v>0</v>
      </c>
      <c r="J53" s="14">
        <v>0</v>
      </c>
      <c r="K53" s="14">
        <v>0</v>
      </c>
      <c r="L53" s="15">
        <f>SUM(G53:K53)</f>
        <v>4</v>
      </c>
      <c r="M53" s="69">
        <f>AVERAGE(G53:K53)</f>
        <v>0.8</v>
      </c>
      <c r="N53" s="15">
        <f>MAX(G53:K53)-MIN(G53:K53)</f>
        <v>2</v>
      </c>
      <c r="O53" s="69">
        <f>_xlfn.STDEV.P(G53:K53)</f>
        <v>0.9797958971132712</v>
      </c>
      <c r="P53" s="69">
        <f>(U53-M53)</f>
        <v>0.19999999999999996</v>
      </c>
      <c r="Q53" s="14">
        <v>3</v>
      </c>
      <c r="R53" s="14">
        <v>1</v>
      </c>
      <c r="S53" s="14">
        <v>1</v>
      </c>
      <c r="T53" s="14">
        <v>3</v>
      </c>
      <c r="U53" s="16">
        <v>1</v>
      </c>
      <c r="V53" s="15">
        <f>SUM(Q53:U53)</f>
        <v>9</v>
      </c>
      <c r="W53" s="69">
        <f>AVERAGE(Q53:U53)</f>
        <v>1.8</v>
      </c>
      <c r="X53" s="15">
        <f>MAX(Q53:U53)-MIN(Q53:U53)</f>
        <v>2</v>
      </c>
      <c r="Y53" s="69">
        <f>_xlfn.STDEV.P(Q53:U53)</f>
        <v>0.9797958971132712</v>
      </c>
      <c r="Z53" s="69">
        <f>(U53-W53)</f>
        <v>-0.8</v>
      </c>
      <c r="AA53" s="17">
        <f>SUM(Q53:U53,G53:K53)</f>
        <v>13</v>
      </c>
      <c r="AB53" s="17">
        <f>AVERAGE(Q53:U53,G53:K53)</f>
        <v>1.3</v>
      </c>
      <c r="AC53" s="17">
        <f>MAX(Q53:U53,G53:K53)-MIN(Q53:U53,G53:K53)</f>
        <v>3</v>
      </c>
      <c r="AD53" s="73">
        <f>_xlfn.STDEV.P(Q53:U53,G53:K53)</f>
        <v>1.1000000000000001</v>
      </c>
      <c r="AE53" s="73">
        <f>(U53-AB53)</f>
        <v>-0.30000000000000004</v>
      </c>
    </row>
    <row r="54" spans="2:31" ht="15.75" thickBot="1" x14ac:dyDescent="0.3">
      <c r="B54" s="58" t="s">
        <v>28</v>
      </c>
      <c r="C54" s="191" t="s">
        <v>307</v>
      </c>
      <c r="D54" s="191">
        <f>(D53/D59)</f>
        <v>0</v>
      </c>
      <c r="E54" s="191">
        <f t="shared" ref="E54:H54" si="109">(E53/E59)</f>
        <v>0.25</v>
      </c>
      <c r="F54" s="191">
        <f t="shared" si="109"/>
        <v>0.2</v>
      </c>
      <c r="G54" s="76">
        <f t="shared" si="109"/>
        <v>0.13333333333333333</v>
      </c>
      <c r="H54" s="76">
        <f t="shared" si="109"/>
        <v>0.18181818181818182</v>
      </c>
      <c r="I54" s="76">
        <f>(I53/I59)</f>
        <v>0</v>
      </c>
      <c r="J54" s="76">
        <f t="shared" ref="J54:K54" si="110">(J53/J59)</f>
        <v>0</v>
      </c>
      <c r="K54" s="76">
        <f t="shared" si="110"/>
        <v>0</v>
      </c>
      <c r="L54" s="97">
        <f t="shared" ref="L54" si="111">(L53/L59)</f>
        <v>8.1632653061224483E-2</v>
      </c>
      <c r="M54" s="106"/>
      <c r="N54" s="106"/>
      <c r="O54" s="106"/>
      <c r="P54" s="106"/>
      <c r="Q54" s="76">
        <f t="shared" ref="Q54:T54" si="112">(Q53/Q59)</f>
        <v>0.3</v>
      </c>
      <c r="R54" s="76">
        <f t="shared" si="112"/>
        <v>0.1</v>
      </c>
      <c r="S54" s="76">
        <f t="shared" si="112"/>
        <v>8.3333333333333329E-2</v>
      </c>
      <c r="T54" s="76">
        <f t="shared" si="112"/>
        <v>0.33333333333333331</v>
      </c>
      <c r="U54" s="96">
        <f t="shared" ref="U54:AA54" si="113">(U53/U59)</f>
        <v>8.3333333333333329E-2</v>
      </c>
      <c r="V54" s="97">
        <f t="shared" si="113"/>
        <v>0.16981132075471697</v>
      </c>
      <c r="W54" s="106"/>
      <c r="X54" s="106"/>
      <c r="Y54" s="106"/>
      <c r="Z54" s="106"/>
      <c r="AA54" s="104">
        <f t="shared" si="113"/>
        <v>0.11607142857142858</v>
      </c>
      <c r="AB54" s="110"/>
      <c r="AC54" s="110"/>
      <c r="AD54" s="110"/>
      <c r="AE54" s="110"/>
    </row>
    <row r="55" spans="2:31" x14ac:dyDescent="0.25">
      <c r="B55" s="26" t="s">
        <v>236</v>
      </c>
      <c r="C55" s="13" t="s">
        <v>307</v>
      </c>
      <c r="D55" s="13">
        <v>2</v>
      </c>
      <c r="E55" s="13">
        <v>4</v>
      </c>
      <c r="F55" s="13">
        <v>5</v>
      </c>
      <c r="G55" s="14">
        <v>5</v>
      </c>
      <c r="H55" s="14">
        <v>4</v>
      </c>
      <c r="I55" s="14">
        <v>3</v>
      </c>
      <c r="J55" s="14">
        <v>4</v>
      </c>
      <c r="K55" s="14">
        <v>6</v>
      </c>
      <c r="L55" s="15">
        <f t="shared" ref="L55:L60" si="114">SUM(G55:K55)</f>
        <v>22</v>
      </c>
      <c r="M55" s="69">
        <f t="shared" ref="M55:M60" si="115">AVERAGE(G55:K55)</f>
        <v>4.4000000000000004</v>
      </c>
      <c r="N55" s="15">
        <f t="shared" ref="N55:N60" si="116">MAX(G55:K55)-MIN(G55:K55)</f>
        <v>3</v>
      </c>
      <c r="O55" s="69">
        <f t="shared" ref="O55:O60" si="117">_xlfn.STDEV.P(G55:K55)</f>
        <v>1.019803902718557</v>
      </c>
      <c r="P55" s="69">
        <f>(U55-M55)</f>
        <v>2.5999999999999996</v>
      </c>
      <c r="Q55" s="14">
        <v>7</v>
      </c>
      <c r="R55" s="14">
        <v>4</v>
      </c>
      <c r="S55" s="14">
        <v>6</v>
      </c>
      <c r="T55" s="14">
        <v>3</v>
      </c>
      <c r="U55" s="16">
        <v>7</v>
      </c>
      <c r="V55" s="15">
        <f>SUM(Q55:U55)</f>
        <v>27</v>
      </c>
      <c r="W55" s="69">
        <f>AVERAGE(Q55:U55)</f>
        <v>5.4</v>
      </c>
      <c r="X55" s="15">
        <f t="shared" ref="X55:X60" si="118">MAX(Q55:U55)-MIN(Q55:U55)</f>
        <v>4</v>
      </c>
      <c r="Y55" s="69">
        <f>_xlfn.STDEV.P(Q55:U55)</f>
        <v>1.6248076809271921</v>
      </c>
      <c r="Z55" s="69">
        <f>(U55-W55)</f>
        <v>1.5999999999999996</v>
      </c>
      <c r="AA55" s="17">
        <f t="shared" ref="AA55:AA60" si="119">SUM(Q55:U55,F55:K55)</f>
        <v>54</v>
      </c>
      <c r="AB55" s="17">
        <f t="shared" ref="AB55:AB60" si="120">AVERAGE(Q55:U55,G55:K55)</f>
        <v>4.9000000000000004</v>
      </c>
      <c r="AC55" s="17">
        <f t="shared" ref="AC55:AC60" si="121">MAX(Q55:U55,G55:K55)-MIN(Q55:U55,G55:K55)</f>
        <v>4</v>
      </c>
      <c r="AD55" s="73">
        <f t="shared" ref="AD55:AD60" si="122">_xlfn.STDEV.P(Q55:U55,G55:K55)</f>
        <v>1.4456832294800961</v>
      </c>
      <c r="AE55" s="73">
        <f t="shared" ref="AE55:AE57" si="123">(U55-AB55)</f>
        <v>2.0999999999999996</v>
      </c>
    </row>
    <row r="56" spans="2:31" ht="15.75" thickBot="1" x14ac:dyDescent="0.3">
      <c r="B56" s="58" t="s">
        <v>28</v>
      </c>
      <c r="C56" s="191" t="s">
        <v>307</v>
      </c>
      <c r="D56" s="191">
        <f>(D55/D59)</f>
        <v>0.22222222222222221</v>
      </c>
      <c r="E56" s="191">
        <f t="shared" ref="E56:H56" si="124">(E55/E59)</f>
        <v>0.33333333333333331</v>
      </c>
      <c r="F56" s="191">
        <f t="shared" si="124"/>
        <v>0.5</v>
      </c>
      <c r="G56" s="76">
        <f t="shared" si="124"/>
        <v>0.33333333333333331</v>
      </c>
      <c r="H56" s="76">
        <f t="shared" si="124"/>
        <v>0.36363636363636365</v>
      </c>
      <c r="I56" s="76">
        <f>(I55/I59)</f>
        <v>0.5</v>
      </c>
      <c r="J56" s="76">
        <f t="shared" ref="J56:K56" si="125">(J55/J59)</f>
        <v>0.5714285714285714</v>
      </c>
      <c r="K56" s="76">
        <f t="shared" si="125"/>
        <v>0.6</v>
      </c>
      <c r="L56" s="97">
        <f t="shared" ref="L56" si="126">(L55/L59)</f>
        <v>0.44897959183673469</v>
      </c>
      <c r="M56" s="106"/>
      <c r="N56" s="106"/>
      <c r="O56" s="106"/>
      <c r="P56" s="106"/>
      <c r="Q56" s="76">
        <f t="shared" ref="Q56:T56" si="127">(Q55/Q59)</f>
        <v>0.7</v>
      </c>
      <c r="R56" s="76">
        <f t="shared" si="127"/>
        <v>0.4</v>
      </c>
      <c r="S56" s="76">
        <f t="shared" si="127"/>
        <v>0.5</v>
      </c>
      <c r="T56" s="76">
        <f t="shared" si="127"/>
        <v>0.33333333333333331</v>
      </c>
      <c r="U56" s="96">
        <f t="shared" ref="U56:AA56" si="128">(U55/U59)</f>
        <v>0.58333333333333337</v>
      </c>
      <c r="V56" s="97">
        <f t="shared" si="128"/>
        <v>0.50943396226415094</v>
      </c>
      <c r="W56" s="106"/>
      <c r="X56" s="106"/>
      <c r="Y56" s="106"/>
      <c r="Z56" s="106"/>
      <c r="AA56" s="104">
        <f t="shared" si="128"/>
        <v>0.48214285714285715</v>
      </c>
      <c r="AB56" s="110"/>
      <c r="AC56" s="110"/>
      <c r="AD56" s="110"/>
      <c r="AE56" s="110"/>
    </row>
    <row r="57" spans="2:31" x14ac:dyDescent="0.25">
      <c r="B57" s="26" t="s">
        <v>237</v>
      </c>
      <c r="C57" s="13" t="s">
        <v>307</v>
      </c>
      <c r="D57" s="13">
        <v>7</v>
      </c>
      <c r="E57" s="13">
        <v>5</v>
      </c>
      <c r="F57" s="13">
        <v>3</v>
      </c>
      <c r="G57" s="14">
        <v>8</v>
      </c>
      <c r="H57" s="14">
        <v>5</v>
      </c>
      <c r="I57" s="14">
        <v>3</v>
      </c>
      <c r="J57" s="14">
        <v>3</v>
      </c>
      <c r="K57" s="14">
        <v>4</v>
      </c>
      <c r="L57" s="15">
        <f t="shared" si="114"/>
        <v>23</v>
      </c>
      <c r="M57" s="69">
        <f t="shared" si="115"/>
        <v>4.5999999999999996</v>
      </c>
      <c r="N57" s="15">
        <f t="shared" si="116"/>
        <v>5</v>
      </c>
      <c r="O57" s="69">
        <f t="shared" si="117"/>
        <v>1.8547236990991407</v>
      </c>
      <c r="P57" s="69">
        <f>(U57-M57)</f>
        <v>-0.59999999999999964</v>
      </c>
      <c r="Q57" s="14">
        <v>0</v>
      </c>
      <c r="R57" s="14">
        <v>5</v>
      </c>
      <c r="S57" s="14">
        <v>5</v>
      </c>
      <c r="T57" s="14">
        <v>3</v>
      </c>
      <c r="U57" s="16">
        <v>4</v>
      </c>
      <c r="V57" s="15">
        <f>SUM(Q57:U57)</f>
        <v>17</v>
      </c>
      <c r="W57" s="69">
        <f>AVERAGE(Q57:U57)</f>
        <v>3.4</v>
      </c>
      <c r="X57" s="15">
        <f t="shared" si="118"/>
        <v>5</v>
      </c>
      <c r="Y57" s="69">
        <f>_xlfn.STDEV.P(Q57:U57)</f>
        <v>1.8547236990991407</v>
      </c>
      <c r="Z57" s="69">
        <f>(U57-W57)</f>
        <v>0.60000000000000009</v>
      </c>
      <c r="AA57" s="17">
        <f t="shared" si="119"/>
        <v>43</v>
      </c>
      <c r="AB57" s="17">
        <f t="shared" si="120"/>
        <v>4</v>
      </c>
      <c r="AC57" s="17">
        <f t="shared" si="121"/>
        <v>8</v>
      </c>
      <c r="AD57" s="73">
        <f t="shared" si="122"/>
        <v>1.9493588689617927</v>
      </c>
      <c r="AE57" s="73">
        <f t="shared" si="123"/>
        <v>0</v>
      </c>
    </row>
    <row r="58" spans="2:31" ht="15.75" thickBot="1" x14ac:dyDescent="0.3">
      <c r="B58" s="58" t="s">
        <v>28</v>
      </c>
      <c r="C58" s="191" t="s">
        <v>307</v>
      </c>
      <c r="D58" s="191">
        <f>(D57/D59)</f>
        <v>0.77777777777777779</v>
      </c>
      <c r="E58" s="191">
        <f t="shared" ref="E58:H58" si="129">(E57/E59)</f>
        <v>0.41666666666666669</v>
      </c>
      <c r="F58" s="191">
        <f t="shared" si="129"/>
        <v>0.3</v>
      </c>
      <c r="G58" s="76">
        <f t="shared" si="129"/>
        <v>0.53333333333333333</v>
      </c>
      <c r="H58" s="76">
        <f t="shared" si="129"/>
        <v>0.45454545454545453</v>
      </c>
      <c r="I58" s="76">
        <f>(I57/I59)</f>
        <v>0.5</v>
      </c>
      <c r="J58" s="76">
        <f t="shared" ref="J58:K58" si="130">(J57/J59)</f>
        <v>0.42857142857142855</v>
      </c>
      <c r="K58" s="76">
        <f t="shared" si="130"/>
        <v>0.4</v>
      </c>
      <c r="L58" s="97">
        <f t="shared" ref="L58" si="131">(L57/L59)</f>
        <v>0.46938775510204084</v>
      </c>
      <c r="M58" s="106"/>
      <c r="N58" s="106"/>
      <c r="O58" s="106"/>
      <c r="P58" s="106"/>
      <c r="Q58" s="76">
        <f t="shared" ref="Q58:R58" si="132">(Q57/Q59)</f>
        <v>0</v>
      </c>
      <c r="R58" s="76">
        <f t="shared" si="132"/>
        <v>0.5</v>
      </c>
      <c r="S58" s="76">
        <f>(S57/S59)</f>
        <v>0.41666666666666669</v>
      </c>
      <c r="T58" s="76">
        <f>(T57/T59)</f>
        <v>0.33333333333333331</v>
      </c>
      <c r="U58" s="96">
        <f>(U57/U59)</f>
        <v>0.33333333333333331</v>
      </c>
      <c r="V58" s="97">
        <f t="shared" ref="V58:AA58" si="133">(V57/V59)</f>
        <v>0.32075471698113206</v>
      </c>
      <c r="W58" s="106"/>
      <c r="X58" s="106"/>
      <c r="Y58" s="106"/>
      <c r="Z58" s="106"/>
      <c r="AA58" s="104">
        <f t="shared" si="133"/>
        <v>0.38392857142857145</v>
      </c>
      <c r="AB58" s="110"/>
      <c r="AC58" s="110"/>
      <c r="AD58" s="110"/>
      <c r="AE58" s="110"/>
    </row>
    <row r="59" spans="2:31" ht="24" x14ac:dyDescent="0.25">
      <c r="B59" s="36" t="s">
        <v>238</v>
      </c>
      <c r="C59" s="116" t="s">
        <v>307</v>
      </c>
      <c r="D59" s="116">
        <v>9</v>
      </c>
      <c r="E59" s="116">
        <v>12</v>
      </c>
      <c r="F59" s="116">
        <v>10</v>
      </c>
      <c r="G59" s="117">
        <v>15</v>
      </c>
      <c r="H59" s="117">
        <v>11</v>
      </c>
      <c r="I59" s="117">
        <v>6</v>
      </c>
      <c r="J59" s="117">
        <v>7</v>
      </c>
      <c r="K59" s="117">
        <v>10</v>
      </c>
      <c r="L59" s="118">
        <f t="shared" si="114"/>
        <v>49</v>
      </c>
      <c r="M59" s="119">
        <f t="shared" si="115"/>
        <v>9.8000000000000007</v>
      </c>
      <c r="N59" s="118">
        <f t="shared" si="116"/>
        <v>9</v>
      </c>
      <c r="O59" s="119">
        <f t="shared" si="117"/>
        <v>3.1874754901018454</v>
      </c>
      <c r="P59" s="118">
        <f>(U59-M59)</f>
        <v>2.1999999999999993</v>
      </c>
      <c r="Q59" s="117">
        <v>10</v>
      </c>
      <c r="R59" s="117">
        <v>10</v>
      </c>
      <c r="S59" s="117">
        <v>12</v>
      </c>
      <c r="T59" s="117">
        <v>9</v>
      </c>
      <c r="U59" s="120">
        <v>12</v>
      </c>
      <c r="V59" s="118">
        <f>SUM(Q59:U59)</f>
        <v>53</v>
      </c>
      <c r="W59" s="118">
        <f>AVERAGE(Q59:U59)</f>
        <v>10.6</v>
      </c>
      <c r="X59" s="118">
        <f t="shared" si="118"/>
        <v>3</v>
      </c>
      <c r="Y59" s="119">
        <f>_xlfn.STDEV.P(Q59:U59)</f>
        <v>1.2</v>
      </c>
      <c r="Z59" s="118">
        <f>(U59-W59)</f>
        <v>1.4000000000000004</v>
      </c>
      <c r="AA59" s="121">
        <f t="shared" si="119"/>
        <v>112</v>
      </c>
      <c r="AB59" s="121">
        <f t="shared" si="120"/>
        <v>10.199999999999999</v>
      </c>
      <c r="AC59" s="121">
        <f t="shared" si="121"/>
        <v>9</v>
      </c>
      <c r="AD59" s="122">
        <f t="shared" si="122"/>
        <v>2.4413111231467406</v>
      </c>
      <c r="AE59" s="122">
        <f>(U59-AB59)</f>
        <v>1.8000000000000007</v>
      </c>
    </row>
    <row r="60" spans="2:31" ht="36" x14ac:dyDescent="0.25">
      <c r="B60" s="160" t="s">
        <v>338</v>
      </c>
      <c r="C60" s="13" t="s">
        <v>307</v>
      </c>
      <c r="D60" s="13">
        <v>46</v>
      </c>
      <c r="E60" s="13">
        <v>53</v>
      </c>
      <c r="F60" s="13">
        <v>62</v>
      </c>
      <c r="G60" s="14">
        <v>57</v>
      </c>
      <c r="H60" s="14">
        <v>66</v>
      </c>
      <c r="I60" s="14">
        <v>40</v>
      </c>
      <c r="J60" s="14">
        <v>42</v>
      </c>
      <c r="K60" s="14">
        <v>50</v>
      </c>
      <c r="L60" s="15">
        <f t="shared" si="114"/>
        <v>255</v>
      </c>
      <c r="M60" s="69">
        <f t="shared" si="115"/>
        <v>51</v>
      </c>
      <c r="N60" s="15">
        <f t="shared" si="116"/>
        <v>26</v>
      </c>
      <c r="O60" s="69">
        <f t="shared" si="117"/>
        <v>9.633275663033837</v>
      </c>
      <c r="P60" s="15">
        <f>(U60-M60)</f>
        <v>12</v>
      </c>
      <c r="Q60" s="14">
        <v>66</v>
      </c>
      <c r="R60" s="14">
        <v>58</v>
      </c>
      <c r="S60" s="14">
        <v>64</v>
      </c>
      <c r="T60" s="14">
        <v>60</v>
      </c>
      <c r="U60" s="16">
        <v>63</v>
      </c>
      <c r="V60" s="15">
        <f>SUM(Q60:U60)</f>
        <v>311</v>
      </c>
      <c r="W60" s="15">
        <f>AVERAGE(Q60:U60)</f>
        <v>62.2</v>
      </c>
      <c r="X60" s="15">
        <f t="shared" si="118"/>
        <v>8</v>
      </c>
      <c r="Y60" s="69">
        <f>_xlfn.STDEV.P(Q60:U60)</f>
        <v>2.8565713714171399</v>
      </c>
      <c r="Z60" s="15">
        <f>(U60-W60)</f>
        <v>0.79999999999999716</v>
      </c>
      <c r="AA60" s="17">
        <f t="shared" si="119"/>
        <v>628</v>
      </c>
      <c r="AB60" s="17">
        <f t="shared" si="120"/>
        <v>56.6</v>
      </c>
      <c r="AC60" s="17">
        <f t="shared" si="121"/>
        <v>26</v>
      </c>
      <c r="AD60" s="73">
        <f t="shared" si="122"/>
        <v>9.0465463023189141</v>
      </c>
      <c r="AE60" s="73">
        <f>(U60-AB60)</f>
        <v>6.3999999999999986</v>
      </c>
    </row>
    <row r="61" spans="2:31" ht="24" x14ac:dyDescent="0.25">
      <c r="B61" s="67" t="s">
        <v>239</v>
      </c>
      <c r="C61" s="68" t="s">
        <v>307</v>
      </c>
      <c r="D61" s="245">
        <f>(D59/D60)</f>
        <v>0.19565217391304349</v>
      </c>
      <c r="E61" s="245">
        <f t="shared" ref="E61:H61" si="134">(E59/E60)</f>
        <v>0.22641509433962265</v>
      </c>
      <c r="F61" s="245">
        <f t="shared" si="134"/>
        <v>0.16129032258064516</v>
      </c>
      <c r="G61" s="75">
        <f t="shared" si="134"/>
        <v>0.26315789473684209</v>
      </c>
      <c r="H61" s="75">
        <f t="shared" si="134"/>
        <v>0.16666666666666666</v>
      </c>
      <c r="I61" s="75">
        <f>(I59/I60)</f>
        <v>0.15</v>
      </c>
      <c r="J61" s="75">
        <f t="shared" ref="J61:K61" si="135">(J59/J60)</f>
        <v>0.16666666666666666</v>
      </c>
      <c r="K61" s="75">
        <f t="shared" si="135"/>
        <v>0.2</v>
      </c>
      <c r="L61" s="113">
        <f>(L59/L60)</f>
        <v>0.19215686274509805</v>
      </c>
      <c r="M61" s="157"/>
      <c r="N61" s="157"/>
      <c r="O61" s="157"/>
      <c r="P61" s="157"/>
      <c r="Q61" s="75">
        <f t="shared" ref="Q61:T61" si="136">(Q59/Q60)</f>
        <v>0.15151515151515152</v>
      </c>
      <c r="R61" s="75">
        <f t="shared" si="136"/>
        <v>0.17241379310344829</v>
      </c>
      <c r="S61" s="75">
        <f t="shared" si="136"/>
        <v>0.1875</v>
      </c>
      <c r="T61" s="75">
        <f t="shared" si="136"/>
        <v>0.15</v>
      </c>
      <c r="U61" s="111">
        <f t="shared" ref="U61:V61" si="137">(U59/U60)</f>
        <v>0.19047619047619047</v>
      </c>
      <c r="V61" s="113">
        <f t="shared" si="137"/>
        <v>0.17041800643086816</v>
      </c>
      <c r="W61" s="157"/>
      <c r="X61" s="157"/>
      <c r="Y61" s="157"/>
      <c r="Z61" s="157"/>
      <c r="AA61" s="112">
        <f>(AA59/AA60)</f>
        <v>0.17834394904458598</v>
      </c>
      <c r="AB61" s="156"/>
      <c r="AC61" s="156"/>
      <c r="AD61" s="156"/>
      <c r="AE61" s="156"/>
    </row>
    <row r="63" spans="2:31" x14ac:dyDescent="0.25">
      <c r="B63" s="274"/>
      <c r="C63" s="283" t="s">
        <v>240</v>
      </c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</row>
    <row r="64" spans="2:31" ht="24.75" thickBot="1" x14ac:dyDescent="0.3">
      <c r="B64" s="18"/>
      <c r="C64" s="19">
        <v>2009</v>
      </c>
      <c r="D64" s="19">
        <v>2010</v>
      </c>
      <c r="E64" s="19">
        <v>2011</v>
      </c>
      <c r="F64" s="19">
        <v>2012</v>
      </c>
      <c r="G64" s="20">
        <v>2013</v>
      </c>
      <c r="H64" s="20">
        <v>2014</v>
      </c>
      <c r="I64" s="20">
        <v>2015</v>
      </c>
      <c r="J64" s="20">
        <v>2016</v>
      </c>
      <c r="K64" s="20">
        <v>2017</v>
      </c>
      <c r="L64" s="21" t="s">
        <v>0</v>
      </c>
      <c r="M64" s="21" t="s">
        <v>1</v>
      </c>
      <c r="N64" s="21" t="s">
        <v>2</v>
      </c>
      <c r="O64" s="21" t="s">
        <v>3</v>
      </c>
      <c r="P64" s="21" t="s">
        <v>435</v>
      </c>
      <c r="Q64" s="20">
        <v>2018</v>
      </c>
      <c r="R64" s="20">
        <v>2019</v>
      </c>
      <c r="S64" s="20">
        <v>2020</v>
      </c>
      <c r="T64" s="20">
        <v>2021</v>
      </c>
      <c r="U64" s="22">
        <v>2022</v>
      </c>
      <c r="V64" s="21" t="s">
        <v>0</v>
      </c>
      <c r="W64" s="21" t="s">
        <v>1</v>
      </c>
      <c r="X64" s="21" t="s">
        <v>2</v>
      </c>
      <c r="Y64" s="21" t="s">
        <v>3</v>
      </c>
      <c r="Z64" s="21" t="s">
        <v>435</v>
      </c>
      <c r="AA64" s="23" t="s">
        <v>5</v>
      </c>
      <c r="AB64" s="23" t="s">
        <v>6</v>
      </c>
      <c r="AC64" s="23" t="s">
        <v>7</v>
      </c>
      <c r="AD64" s="23" t="s">
        <v>8</v>
      </c>
      <c r="AE64" s="23" t="s">
        <v>435</v>
      </c>
    </row>
    <row r="65" spans="2:31" x14ac:dyDescent="0.25">
      <c r="B65" s="59">
        <v>700</v>
      </c>
      <c r="C65" s="38" t="s">
        <v>307</v>
      </c>
      <c r="D65" s="38">
        <v>0</v>
      </c>
      <c r="E65" s="38">
        <v>0</v>
      </c>
      <c r="F65" s="38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f>SUM(G65:K65)</f>
        <v>0</v>
      </c>
      <c r="M65" s="141">
        <f>AVERAGE(G65:K65)</f>
        <v>0</v>
      </c>
      <c r="N65" s="40">
        <f>MAX(G65:K65)-MIN(G65:K65)</f>
        <v>0</v>
      </c>
      <c r="O65" s="141">
        <f>_xlfn.STDEV.P(G65:K65)</f>
        <v>0</v>
      </c>
      <c r="P65" s="141">
        <f>(U65-M65)</f>
        <v>0</v>
      </c>
      <c r="Q65" s="39">
        <v>0</v>
      </c>
      <c r="R65" s="39">
        <v>0</v>
      </c>
      <c r="S65" s="39">
        <v>0</v>
      </c>
      <c r="T65" s="39">
        <v>2</v>
      </c>
      <c r="U65" s="41">
        <v>0</v>
      </c>
      <c r="V65" s="40">
        <f>SUM(Q65:U65)</f>
        <v>2</v>
      </c>
      <c r="W65" s="141">
        <f>AVERAGE(Q65:U65)</f>
        <v>0.4</v>
      </c>
      <c r="X65" s="40">
        <f>MAX(Q65:U65)-MIN(Q65:U65)</f>
        <v>2</v>
      </c>
      <c r="Y65" s="141">
        <f>_xlfn.STDEV.P(Q65:U65)</f>
        <v>0.8</v>
      </c>
      <c r="Z65" s="141">
        <f>(U65-W65)</f>
        <v>-0.4</v>
      </c>
      <c r="AA65" s="42">
        <f>SUM(Q65:U65,G65:K65)</f>
        <v>2</v>
      </c>
      <c r="AB65" s="144">
        <f>AVERAGE(Q65:U65,G65:K65)</f>
        <v>0.2</v>
      </c>
      <c r="AC65" s="42">
        <f>MAX(Q65:U65,G65:K65)-MIN(Q65:U65,G65:K65)</f>
        <v>2</v>
      </c>
      <c r="AD65" s="144">
        <f>_xlfn.STDEV.P(Q65:U65,G65:K65)</f>
        <v>0.6</v>
      </c>
      <c r="AE65" s="144">
        <f>(U65-AB65)</f>
        <v>-0.2</v>
      </c>
    </row>
    <row r="66" spans="2:31" ht="15.75" thickBot="1" x14ac:dyDescent="0.3">
      <c r="B66" s="58" t="s">
        <v>28</v>
      </c>
      <c r="C66" s="43" t="s">
        <v>307</v>
      </c>
      <c r="D66" s="247">
        <f>(D65/D113)</f>
        <v>0</v>
      </c>
      <c r="E66" s="247">
        <f t="shared" ref="E66:H66" si="138">(E65/E113)</f>
        <v>0</v>
      </c>
      <c r="F66" s="247">
        <f t="shared" si="138"/>
        <v>0</v>
      </c>
      <c r="G66" s="138">
        <f t="shared" si="138"/>
        <v>0</v>
      </c>
      <c r="H66" s="138">
        <f t="shared" si="138"/>
        <v>0</v>
      </c>
      <c r="I66" s="138">
        <f>(I65/I113)</f>
        <v>0</v>
      </c>
      <c r="J66" s="138">
        <f t="shared" ref="J66:K66" si="139">(J65/J113)</f>
        <v>0</v>
      </c>
      <c r="K66" s="138">
        <f t="shared" si="139"/>
        <v>0</v>
      </c>
      <c r="L66" s="139">
        <f t="shared" ref="L66" si="140">(L65/L113)</f>
        <v>0</v>
      </c>
      <c r="M66" s="137"/>
      <c r="N66" s="137"/>
      <c r="O66" s="141">
        <f t="shared" ref="O66:O114" si="141">_xlfn.STDEV.P(G66:K66)</f>
        <v>0</v>
      </c>
      <c r="P66" s="137"/>
      <c r="Q66" s="138">
        <f t="shared" ref="Q66:T66" si="142">(Q65/Q113)</f>
        <v>0</v>
      </c>
      <c r="R66" s="138">
        <f t="shared" si="142"/>
        <v>0</v>
      </c>
      <c r="S66" s="138">
        <f t="shared" si="142"/>
        <v>0</v>
      </c>
      <c r="T66" s="138">
        <f t="shared" si="142"/>
        <v>0.22222222222222221</v>
      </c>
      <c r="U66" s="136">
        <f t="shared" ref="U66:AA66" si="143">(U65/U113)</f>
        <v>0</v>
      </c>
      <c r="V66" s="139">
        <f t="shared" si="143"/>
        <v>3.7735849056603772E-2</v>
      </c>
      <c r="W66" s="137"/>
      <c r="X66" s="137"/>
      <c r="Y66" s="137"/>
      <c r="Z66" s="137"/>
      <c r="AA66" s="140">
        <f t="shared" si="143"/>
        <v>1.7857142857142856E-2</v>
      </c>
      <c r="AB66" s="192"/>
      <c r="AC66" s="192"/>
      <c r="AD66" s="192"/>
      <c r="AE66" s="192"/>
    </row>
    <row r="67" spans="2:31" x14ac:dyDescent="0.25">
      <c r="B67" s="59">
        <v>800</v>
      </c>
      <c r="C67" s="38" t="s">
        <v>307</v>
      </c>
      <c r="D67" s="38">
        <v>0</v>
      </c>
      <c r="E67" s="38">
        <v>0</v>
      </c>
      <c r="F67" s="38">
        <v>0</v>
      </c>
      <c r="G67" s="39">
        <v>1</v>
      </c>
      <c r="H67" s="39">
        <v>0</v>
      </c>
      <c r="I67" s="39">
        <v>0</v>
      </c>
      <c r="J67" s="39">
        <v>0</v>
      </c>
      <c r="K67" s="39">
        <v>0</v>
      </c>
      <c r="L67" s="40">
        <f t="shared" ref="L67:L114" si="144">SUM(G67:K67)</f>
        <v>1</v>
      </c>
      <c r="M67" s="141">
        <f t="shared" ref="M67:M114" si="145">AVERAGE(G67:K67)</f>
        <v>0.2</v>
      </c>
      <c r="N67" s="40">
        <f t="shared" ref="N67:N114" si="146">MAX(G67:K67)-MIN(G67:K67)</f>
        <v>1</v>
      </c>
      <c r="O67" s="141">
        <f t="shared" si="141"/>
        <v>0.4</v>
      </c>
      <c r="P67" s="141">
        <f>(U67-M67)</f>
        <v>-0.2</v>
      </c>
      <c r="Q67" s="39">
        <v>0</v>
      </c>
      <c r="R67" s="39">
        <v>0</v>
      </c>
      <c r="S67" s="39">
        <v>1</v>
      </c>
      <c r="T67" s="39">
        <v>0</v>
      </c>
      <c r="U67" s="41">
        <v>0</v>
      </c>
      <c r="V67" s="40">
        <f>SUM(Q67:U67)</f>
        <v>1</v>
      </c>
      <c r="W67" s="141">
        <f>AVERAGE(Q67:U67)</f>
        <v>0.2</v>
      </c>
      <c r="X67" s="40">
        <f t="shared" ref="X67:X114" si="147">MAX(Q67:U67)-MIN(Q67:U67)</f>
        <v>1</v>
      </c>
      <c r="Y67" s="141">
        <f>_xlfn.STDEV.P(Q67:U67)</f>
        <v>0.4</v>
      </c>
      <c r="Z67" s="141">
        <f>(U67-W67)</f>
        <v>-0.2</v>
      </c>
      <c r="AA67" s="42">
        <f t="shared" ref="AA67:AA91" si="148">SUM(Q67:U67,G67:K67)</f>
        <v>2</v>
      </c>
      <c r="AB67" s="144">
        <f t="shared" ref="AB67:AB114" si="149">AVERAGE(Q67:U67,G67:K67)</f>
        <v>0.2</v>
      </c>
      <c r="AC67" s="42">
        <f t="shared" ref="AC67:AC114" si="150">MAX(Q67:U67,G67:K67)-MIN(Q67:U67,G67:K67)</f>
        <v>1</v>
      </c>
      <c r="AD67" s="144">
        <f t="shared" ref="AD67:AD114" si="151">_xlfn.STDEV.P(Q67:U67,G67:K67)</f>
        <v>0.4</v>
      </c>
      <c r="AE67" s="144">
        <f t="shared" ref="AE67:AE111" si="152">(U67-AB67)</f>
        <v>-0.2</v>
      </c>
    </row>
    <row r="68" spans="2:31" ht="15.75" thickBot="1" x14ac:dyDescent="0.3">
      <c r="B68" s="58" t="s">
        <v>28</v>
      </c>
      <c r="C68" s="43" t="s">
        <v>307</v>
      </c>
      <c r="D68" s="247">
        <f>(D67/D113)</f>
        <v>0</v>
      </c>
      <c r="E68" s="247">
        <f t="shared" ref="E68:H68" si="153">(E67/E113)</f>
        <v>0</v>
      </c>
      <c r="F68" s="247">
        <f t="shared" si="153"/>
        <v>0</v>
      </c>
      <c r="G68" s="138">
        <f t="shared" si="153"/>
        <v>6.6666666666666666E-2</v>
      </c>
      <c r="H68" s="138">
        <f t="shared" si="153"/>
        <v>0</v>
      </c>
      <c r="I68" s="138">
        <f>(I67/I113)</f>
        <v>0</v>
      </c>
      <c r="J68" s="138">
        <f t="shared" ref="J68:K68" si="154">(J67/J113)</f>
        <v>0</v>
      </c>
      <c r="K68" s="138">
        <f t="shared" si="154"/>
        <v>0</v>
      </c>
      <c r="L68" s="139">
        <f t="shared" ref="L68" si="155">(L67/L113)</f>
        <v>2.0408163265306121E-2</v>
      </c>
      <c r="M68" s="137"/>
      <c r="N68" s="137"/>
      <c r="O68" s="141">
        <f t="shared" si="141"/>
        <v>2.6666666666666668E-2</v>
      </c>
      <c r="P68" s="137"/>
      <c r="Q68" s="138">
        <f t="shared" ref="Q68:T68" si="156">(Q67/Q113)</f>
        <v>0</v>
      </c>
      <c r="R68" s="138">
        <f t="shared" si="156"/>
        <v>0</v>
      </c>
      <c r="S68" s="138">
        <f t="shared" si="156"/>
        <v>8.3333333333333329E-2</v>
      </c>
      <c r="T68" s="138">
        <f t="shared" si="156"/>
        <v>0</v>
      </c>
      <c r="U68" s="136">
        <f t="shared" ref="U68:AA68" si="157">(U67/U113)</f>
        <v>0</v>
      </c>
      <c r="V68" s="139">
        <f t="shared" si="157"/>
        <v>1.8867924528301886E-2</v>
      </c>
      <c r="W68" s="137"/>
      <c r="X68" s="137"/>
      <c r="Y68" s="137"/>
      <c r="Z68" s="137"/>
      <c r="AA68" s="140">
        <f t="shared" si="157"/>
        <v>1.7857142857142856E-2</v>
      </c>
      <c r="AB68" s="192"/>
      <c r="AC68" s="192"/>
      <c r="AD68" s="192"/>
      <c r="AE68" s="192"/>
    </row>
    <row r="69" spans="2:31" x14ac:dyDescent="0.25">
      <c r="B69" s="59">
        <v>900</v>
      </c>
      <c r="C69" s="38" t="s">
        <v>307</v>
      </c>
      <c r="D69" s="38">
        <v>0</v>
      </c>
      <c r="E69" s="38">
        <v>0</v>
      </c>
      <c r="F69" s="38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f t="shared" si="144"/>
        <v>0</v>
      </c>
      <c r="M69" s="141">
        <f t="shared" si="145"/>
        <v>0</v>
      </c>
      <c r="N69" s="40">
        <f t="shared" si="146"/>
        <v>0</v>
      </c>
      <c r="O69" s="141">
        <f t="shared" si="141"/>
        <v>0</v>
      </c>
      <c r="P69" s="141">
        <f>(U69-M69)</f>
        <v>0</v>
      </c>
      <c r="Q69" s="39">
        <v>1</v>
      </c>
      <c r="R69" s="39">
        <v>0</v>
      </c>
      <c r="S69" s="39">
        <v>0</v>
      </c>
      <c r="T69" s="39">
        <v>1</v>
      </c>
      <c r="U69" s="41">
        <v>0</v>
      </c>
      <c r="V69" s="40">
        <f>SUM(Q69:U69)</f>
        <v>2</v>
      </c>
      <c r="W69" s="141">
        <f>AVERAGE(Q69:U69)</f>
        <v>0.4</v>
      </c>
      <c r="X69" s="40">
        <f t="shared" si="147"/>
        <v>1</v>
      </c>
      <c r="Y69" s="141">
        <f>_xlfn.STDEV.P(Q69:U69)</f>
        <v>0.4898979485566356</v>
      </c>
      <c r="Z69" s="141">
        <f>(U69-W69)</f>
        <v>-0.4</v>
      </c>
      <c r="AA69" s="42">
        <f t="shared" si="148"/>
        <v>2</v>
      </c>
      <c r="AB69" s="144">
        <f t="shared" si="149"/>
        <v>0.2</v>
      </c>
      <c r="AC69" s="42">
        <f t="shared" si="150"/>
        <v>1</v>
      </c>
      <c r="AD69" s="144">
        <f t="shared" si="151"/>
        <v>0.4</v>
      </c>
      <c r="AE69" s="144">
        <f t="shared" si="152"/>
        <v>-0.2</v>
      </c>
    </row>
    <row r="70" spans="2:31" ht="15.75" thickBot="1" x14ac:dyDescent="0.3">
      <c r="B70" s="58" t="s">
        <v>28</v>
      </c>
      <c r="C70" s="43" t="s">
        <v>307</v>
      </c>
      <c r="D70" s="247">
        <f>(D69/D113)</f>
        <v>0</v>
      </c>
      <c r="E70" s="247">
        <f t="shared" ref="E70:H70" si="158">(E69/E113)</f>
        <v>0</v>
      </c>
      <c r="F70" s="247">
        <f t="shared" si="158"/>
        <v>0</v>
      </c>
      <c r="G70" s="138">
        <f t="shared" si="158"/>
        <v>0</v>
      </c>
      <c r="H70" s="138">
        <f t="shared" si="158"/>
        <v>0</v>
      </c>
      <c r="I70" s="138">
        <f>(I69/I113)</f>
        <v>0</v>
      </c>
      <c r="J70" s="138">
        <f t="shared" ref="J70:K70" si="159">(J69/J113)</f>
        <v>0</v>
      </c>
      <c r="K70" s="138">
        <f t="shared" si="159"/>
        <v>0</v>
      </c>
      <c r="L70" s="139">
        <f t="shared" ref="L70" si="160">(L69/L113)</f>
        <v>0</v>
      </c>
      <c r="M70" s="137"/>
      <c r="N70" s="137"/>
      <c r="O70" s="141">
        <f t="shared" si="141"/>
        <v>0</v>
      </c>
      <c r="P70" s="137"/>
      <c r="Q70" s="138">
        <f t="shared" ref="Q70:T70" si="161">(Q69/Q113)</f>
        <v>0.1</v>
      </c>
      <c r="R70" s="138">
        <f t="shared" si="161"/>
        <v>0</v>
      </c>
      <c r="S70" s="138">
        <f t="shared" si="161"/>
        <v>0</v>
      </c>
      <c r="T70" s="138">
        <f t="shared" si="161"/>
        <v>0.1111111111111111</v>
      </c>
      <c r="U70" s="136">
        <f t="shared" ref="U70:AA70" si="162">(U69/U113)</f>
        <v>0</v>
      </c>
      <c r="V70" s="139">
        <f t="shared" si="162"/>
        <v>3.7735849056603772E-2</v>
      </c>
      <c r="W70" s="137"/>
      <c r="X70" s="137"/>
      <c r="Y70" s="137"/>
      <c r="Z70" s="137"/>
      <c r="AA70" s="140">
        <f t="shared" si="162"/>
        <v>1.7857142857142856E-2</v>
      </c>
      <c r="AB70" s="192"/>
      <c r="AC70" s="192"/>
      <c r="AD70" s="192"/>
      <c r="AE70" s="192"/>
    </row>
    <row r="71" spans="2:31" x14ac:dyDescent="0.25">
      <c r="B71" s="59">
        <v>1000</v>
      </c>
      <c r="C71" s="38" t="s">
        <v>307</v>
      </c>
      <c r="D71" s="38">
        <v>0</v>
      </c>
      <c r="E71" s="38">
        <v>0</v>
      </c>
      <c r="F71" s="38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f t="shared" si="144"/>
        <v>0</v>
      </c>
      <c r="M71" s="141">
        <f t="shared" si="145"/>
        <v>0</v>
      </c>
      <c r="N71" s="40">
        <f t="shared" si="146"/>
        <v>0</v>
      </c>
      <c r="O71" s="141">
        <f t="shared" si="141"/>
        <v>0</v>
      </c>
      <c r="P71" s="141">
        <f>(U71-M71)</f>
        <v>0</v>
      </c>
      <c r="Q71" s="39">
        <v>1</v>
      </c>
      <c r="R71" s="39">
        <v>0</v>
      </c>
      <c r="S71" s="39">
        <v>0</v>
      </c>
      <c r="T71" s="39">
        <v>0</v>
      </c>
      <c r="U71" s="41">
        <v>0</v>
      </c>
      <c r="V71" s="40">
        <f>SUM(Q71:U71)</f>
        <v>1</v>
      </c>
      <c r="W71" s="141">
        <f>AVERAGE(Q71:U71)</f>
        <v>0.2</v>
      </c>
      <c r="X71" s="40">
        <f t="shared" si="147"/>
        <v>1</v>
      </c>
      <c r="Y71" s="141">
        <f>_xlfn.STDEV.P(Q71:U71)</f>
        <v>0.4</v>
      </c>
      <c r="Z71" s="141">
        <f>(U71-W71)</f>
        <v>-0.2</v>
      </c>
      <c r="AA71" s="42">
        <f t="shared" si="148"/>
        <v>1</v>
      </c>
      <c r="AB71" s="144">
        <f t="shared" si="149"/>
        <v>0.1</v>
      </c>
      <c r="AC71" s="42">
        <f t="shared" si="150"/>
        <v>1</v>
      </c>
      <c r="AD71" s="144">
        <f t="shared" si="151"/>
        <v>0.3</v>
      </c>
      <c r="AE71" s="144">
        <f t="shared" si="152"/>
        <v>-0.1</v>
      </c>
    </row>
    <row r="72" spans="2:31" ht="15.75" thickBot="1" x14ac:dyDescent="0.3">
      <c r="B72" s="58" t="s">
        <v>28</v>
      </c>
      <c r="C72" s="43" t="s">
        <v>307</v>
      </c>
      <c r="D72" s="247">
        <f>(D71/D113)</f>
        <v>0</v>
      </c>
      <c r="E72" s="247">
        <f t="shared" ref="E72:H72" si="163">(E71/E113)</f>
        <v>0</v>
      </c>
      <c r="F72" s="247">
        <f t="shared" si="163"/>
        <v>0</v>
      </c>
      <c r="G72" s="138">
        <f t="shared" si="163"/>
        <v>0</v>
      </c>
      <c r="H72" s="138">
        <f t="shared" si="163"/>
        <v>0</v>
      </c>
      <c r="I72" s="138">
        <f>(I71/I113)</f>
        <v>0</v>
      </c>
      <c r="J72" s="138">
        <f t="shared" ref="J72:K72" si="164">(J71/J113)</f>
        <v>0</v>
      </c>
      <c r="K72" s="138">
        <f t="shared" si="164"/>
        <v>0</v>
      </c>
      <c r="L72" s="139">
        <f t="shared" ref="L72" si="165">(L71/L113)</f>
        <v>0</v>
      </c>
      <c r="M72" s="137"/>
      <c r="N72" s="137"/>
      <c r="O72" s="141">
        <f t="shared" si="141"/>
        <v>0</v>
      </c>
      <c r="P72" s="137"/>
      <c r="Q72" s="138">
        <f t="shared" ref="Q72:T72" si="166">(Q71/Q113)</f>
        <v>0.1</v>
      </c>
      <c r="R72" s="138">
        <f t="shared" si="166"/>
        <v>0</v>
      </c>
      <c r="S72" s="138">
        <f t="shared" si="166"/>
        <v>0</v>
      </c>
      <c r="T72" s="138">
        <f t="shared" si="166"/>
        <v>0</v>
      </c>
      <c r="U72" s="136">
        <f t="shared" ref="U72:AA72" si="167">(U71/U113)</f>
        <v>0</v>
      </c>
      <c r="V72" s="139">
        <f t="shared" si="167"/>
        <v>1.8867924528301886E-2</v>
      </c>
      <c r="W72" s="137"/>
      <c r="X72" s="137"/>
      <c r="Y72" s="137"/>
      <c r="Z72" s="137"/>
      <c r="AA72" s="140">
        <f t="shared" si="167"/>
        <v>8.9285714285714281E-3</v>
      </c>
      <c r="AB72" s="192"/>
      <c r="AC72" s="192"/>
      <c r="AD72" s="192"/>
      <c r="AE72" s="192"/>
    </row>
    <row r="73" spans="2:31" x14ac:dyDescent="0.25">
      <c r="B73" s="59">
        <v>1100</v>
      </c>
      <c r="C73" s="38" t="s">
        <v>307</v>
      </c>
      <c r="D73" s="38">
        <v>0</v>
      </c>
      <c r="E73" s="38">
        <v>1</v>
      </c>
      <c r="F73" s="38">
        <v>0</v>
      </c>
      <c r="G73" s="39">
        <v>1</v>
      </c>
      <c r="H73" s="39">
        <v>0</v>
      </c>
      <c r="I73" s="39">
        <v>0</v>
      </c>
      <c r="J73" s="39">
        <v>0</v>
      </c>
      <c r="K73" s="39">
        <v>0</v>
      </c>
      <c r="L73" s="40">
        <f t="shared" si="144"/>
        <v>1</v>
      </c>
      <c r="M73" s="141">
        <f t="shared" si="145"/>
        <v>0.2</v>
      </c>
      <c r="N73" s="40">
        <f t="shared" si="146"/>
        <v>1</v>
      </c>
      <c r="O73" s="141">
        <f t="shared" si="141"/>
        <v>0.4</v>
      </c>
      <c r="P73" s="141">
        <f>(U73-M73)</f>
        <v>-0.2</v>
      </c>
      <c r="Q73" s="39">
        <v>1</v>
      </c>
      <c r="R73" s="39">
        <v>1</v>
      </c>
      <c r="S73" s="39">
        <v>0</v>
      </c>
      <c r="T73" s="39">
        <v>0</v>
      </c>
      <c r="U73" s="41">
        <v>0</v>
      </c>
      <c r="V73" s="40">
        <f>SUM(Q73:U73)</f>
        <v>2</v>
      </c>
      <c r="W73" s="141">
        <f>AVERAGE(Q73:U73)</f>
        <v>0.4</v>
      </c>
      <c r="X73" s="40">
        <f t="shared" si="147"/>
        <v>1</v>
      </c>
      <c r="Y73" s="141">
        <f>_xlfn.STDEV.P(Q73:U73)</f>
        <v>0.4898979485566356</v>
      </c>
      <c r="Z73" s="141">
        <f>(U73-W73)</f>
        <v>-0.4</v>
      </c>
      <c r="AA73" s="42">
        <f t="shared" si="148"/>
        <v>3</v>
      </c>
      <c r="AB73" s="144">
        <f t="shared" si="149"/>
        <v>0.3</v>
      </c>
      <c r="AC73" s="42">
        <f t="shared" si="150"/>
        <v>1</v>
      </c>
      <c r="AD73" s="144">
        <f t="shared" si="151"/>
        <v>0.45825756949558399</v>
      </c>
      <c r="AE73" s="144">
        <f t="shared" si="152"/>
        <v>-0.3</v>
      </c>
    </row>
    <row r="74" spans="2:31" ht="15.75" thickBot="1" x14ac:dyDescent="0.3">
      <c r="B74" s="58" t="s">
        <v>28</v>
      </c>
      <c r="C74" s="43" t="s">
        <v>307</v>
      </c>
      <c r="D74" s="247">
        <f>(D73/D113)</f>
        <v>0</v>
      </c>
      <c r="E74" s="247">
        <f t="shared" ref="E74:H74" si="168">(E73/E113)</f>
        <v>8.3333333333333329E-2</v>
      </c>
      <c r="F74" s="247">
        <f t="shared" si="168"/>
        <v>0</v>
      </c>
      <c r="G74" s="138">
        <f t="shared" si="168"/>
        <v>6.6666666666666666E-2</v>
      </c>
      <c r="H74" s="138">
        <f t="shared" si="168"/>
        <v>0</v>
      </c>
      <c r="I74" s="138">
        <f>(I73/I113)</f>
        <v>0</v>
      </c>
      <c r="J74" s="138">
        <f t="shared" ref="J74:K74" si="169">(J73/J113)</f>
        <v>0</v>
      </c>
      <c r="K74" s="138">
        <f t="shared" si="169"/>
        <v>0</v>
      </c>
      <c r="L74" s="139">
        <f t="shared" ref="L74" si="170">(L73/L113)</f>
        <v>2.0408163265306121E-2</v>
      </c>
      <c r="M74" s="137"/>
      <c r="N74" s="137"/>
      <c r="O74" s="141">
        <f t="shared" si="141"/>
        <v>2.6666666666666668E-2</v>
      </c>
      <c r="P74" s="137"/>
      <c r="Q74" s="138">
        <f t="shared" ref="Q74:T74" si="171">(Q73/Q113)</f>
        <v>0.1</v>
      </c>
      <c r="R74" s="138">
        <f t="shared" si="171"/>
        <v>0.1</v>
      </c>
      <c r="S74" s="138">
        <f t="shared" si="171"/>
        <v>0</v>
      </c>
      <c r="T74" s="138">
        <f t="shared" si="171"/>
        <v>0</v>
      </c>
      <c r="U74" s="136">
        <f t="shared" ref="U74:AA74" si="172">(U73/U113)</f>
        <v>0</v>
      </c>
      <c r="V74" s="139">
        <f t="shared" si="172"/>
        <v>3.7735849056603772E-2</v>
      </c>
      <c r="W74" s="137"/>
      <c r="X74" s="137"/>
      <c r="Y74" s="137"/>
      <c r="Z74" s="137"/>
      <c r="AA74" s="140">
        <f t="shared" si="172"/>
        <v>2.6785714285714284E-2</v>
      </c>
      <c r="AB74" s="192"/>
      <c r="AC74" s="192"/>
      <c r="AD74" s="192"/>
      <c r="AE74" s="192"/>
    </row>
    <row r="75" spans="2:31" x14ac:dyDescent="0.25">
      <c r="B75" s="63">
        <v>1200</v>
      </c>
      <c r="C75" s="38" t="s">
        <v>307</v>
      </c>
      <c r="D75" s="248">
        <v>0</v>
      </c>
      <c r="E75" s="248">
        <v>0</v>
      </c>
      <c r="F75" s="248">
        <v>1</v>
      </c>
      <c r="G75" s="52">
        <v>0</v>
      </c>
      <c r="H75" s="52">
        <v>1</v>
      </c>
      <c r="I75" s="52">
        <v>0</v>
      </c>
      <c r="J75" s="52">
        <v>0</v>
      </c>
      <c r="K75" s="52">
        <v>0</v>
      </c>
      <c r="L75" s="40">
        <f t="shared" si="144"/>
        <v>1</v>
      </c>
      <c r="M75" s="141">
        <f t="shared" si="145"/>
        <v>0.2</v>
      </c>
      <c r="N75" s="40">
        <f t="shared" si="146"/>
        <v>1</v>
      </c>
      <c r="O75" s="141">
        <f t="shared" si="141"/>
        <v>0.4</v>
      </c>
      <c r="P75" s="141">
        <f t="shared" ref="P75" si="173">(U75-M75)</f>
        <v>-0.2</v>
      </c>
      <c r="Q75" s="52">
        <v>0</v>
      </c>
      <c r="R75" s="52">
        <v>0</v>
      </c>
      <c r="S75" s="52">
        <v>0</v>
      </c>
      <c r="T75" s="52">
        <v>0</v>
      </c>
      <c r="U75" s="54">
        <v>0</v>
      </c>
      <c r="V75" s="53">
        <f>SUM(Q75:U75)</f>
        <v>0</v>
      </c>
      <c r="W75" s="143">
        <f>AVERAGE(Q75:U75)</f>
        <v>0</v>
      </c>
      <c r="X75" s="40">
        <f t="shared" si="147"/>
        <v>0</v>
      </c>
      <c r="Y75" s="141">
        <f>_xlfn.STDEV.P(Q75:U75)</f>
        <v>0</v>
      </c>
      <c r="Z75" s="143">
        <f>(U75-W75)</f>
        <v>0</v>
      </c>
      <c r="AA75" s="42">
        <f t="shared" si="148"/>
        <v>1</v>
      </c>
      <c r="AB75" s="144">
        <f t="shared" si="149"/>
        <v>0.1</v>
      </c>
      <c r="AC75" s="42">
        <f t="shared" si="150"/>
        <v>1</v>
      </c>
      <c r="AD75" s="144">
        <f t="shared" si="151"/>
        <v>0.3</v>
      </c>
      <c r="AE75" s="144">
        <f t="shared" si="152"/>
        <v>-0.1</v>
      </c>
    </row>
    <row r="76" spans="2:31" ht="15.75" thickBot="1" x14ac:dyDescent="0.3">
      <c r="B76" s="58" t="s">
        <v>28</v>
      </c>
      <c r="C76" s="43" t="s">
        <v>307</v>
      </c>
      <c r="D76" s="247">
        <f>(D75/D113)</f>
        <v>0</v>
      </c>
      <c r="E76" s="247">
        <f t="shared" ref="E76:H76" si="174">(E75/E113)</f>
        <v>0</v>
      </c>
      <c r="F76" s="247">
        <f t="shared" si="174"/>
        <v>0.1</v>
      </c>
      <c r="G76" s="138">
        <f t="shared" si="174"/>
        <v>0</v>
      </c>
      <c r="H76" s="138">
        <f t="shared" si="174"/>
        <v>9.0909090909090912E-2</v>
      </c>
      <c r="I76" s="138">
        <f>(I75/I113)</f>
        <v>0</v>
      </c>
      <c r="J76" s="138">
        <f t="shared" ref="J76:K76" si="175">(J75/J113)</f>
        <v>0</v>
      </c>
      <c r="K76" s="138">
        <f t="shared" si="175"/>
        <v>0</v>
      </c>
      <c r="L76" s="139">
        <f t="shared" ref="L76" si="176">(L75/L113)</f>
        <v>2.0408163265306121E-2</v>
      </c>
      <c r="M76" s="137"/>
      <c r="N76" s="137"/>
      <c r="O76" s="141">
        <f t="shared" si="141"/>
        <v>3.6363636363636362E-2</v>
      </c>
      <c r="P76" s="137"/>
      <c r="Q76" s="138">
        <f t="shared" ref="Q76:T76" si="177">(Q75/Q113)</f>
        <v>0</v>
      </c>
      <c r="R76" s="138">
        <f t="shared" si="177"/>
        <v>0</v>
      </c>
      <c r="S76" s="138">
        <f t="shared" si="177"/>
        <v>0</v>
      </c>
      <c r="T76" s="138">
        <f t="shared" si="177"/>
        <v>0</v>
      </c>
      <c r="U76" s="136">
        <f t="shared" ref="U76:AA76" si="178">(U75/U113)</f>
        <v>0</v>
      </c>
      <c r="V76" s="139">
        <f t="shared" si="178"/>
        <v>0</v>
      </c>
      <c r="W76" s="137"/>
      <c r="X76" s="137"/>
      <c r="Y76" s="137"/>
      <c r="Z76" s="137"/>
      <c r="AA76" s="140">
        <f t="shared" si="178"/>
        <v>8.9285714285714281E-3</v>
      </c>
      <c r="AB76" s="192"/>
      <c r="AC76" s="192"/>
      <c r="AD76" s="192"/>
      <c r="AE76" s="192"/>
    </row>
    <row r="77" spans="2:31" x14ac:dyDescent="0.25">
      <c r="B77" s="59">
        <v>1300</v>
      </c>
      <c r="C77" s="38" t="s">
        <v>307</v>
      </c>
      <c r="D77" s="38">
        <v>0</v>
      </c>
      <c r="E77" s="38">
        <v>2</v>
      </c>
      <c r="F77" s="38">
        <v>1</v>
      </c>
      <c r="G77" s="39">
        <v>0</v>
      </c>
      <c r="H77" s="39">
        <v>1</v>
      </c>
      <c r="I77" s="39">
        <v>0</v>
      </c>
      <c r="J77" s="39">
        <v>0</v>
      </c>
      <c r="K77" s="39">
        <v>0</v>
      </c>
      <c r="L77" s="40">
        <f t="shared" si="144"/>
        <v>1</v>
      </c>
      <c r="M77" s="141">
        <f t="shared" si="145"/>
        <v>0.2</v>
      </c>
      <c r="N77" s="40">
        <f t="shared" si="146"/>
        <v>1</v>
      </c>
      <c r="O77" s="141">
        <f t="shared" si="141"/>
        <v>0.4</v>
      </c>
      <c r="P77" s="141">
        <f>(U77-M77)</f>
        <v>0.8</v>
      </c>
      <c r="Q77" s="39">
        <v>0</v>
      </c>
      <c r="R77" s="39">
        <v>0</v>
      </c>
      <c r="S77" s="39">
        <v>0</v>
      </c>
      <c r="T77" s="39">
        <v>0</v>
      </c>
      <c r="U77" s="41">
        <v>1</v>
      </c>
      <c r="V77" s="40">
        <f>SUM(Q77:U77)</f>
        <v>1</v>
      </c>
      <c r="W77" s="141">
        <f>AVERAGE(Q77:U77)</f>
        <v>0.2</v>
      </c>
      <c r="X77" s="40">
        <f t="shared" si="147"/>
        <v>1</v>
      </c>
      <c r="Y77" s="141">
        <f>_xlfn.STDEV.P(Q77:U77)</f>
        <v>0.4</v>
      </c>
      <c r="Z77" s="141">
        <f>(U77-W77)</f>
        <v>0.8</v>
      </c>
      <c r="AA77" s="42">
        <f t="shared" si="148"/>
        <v>2</v>
      </c>
      <c r="AB77" s="144">
        <f t="shared" si="149"/>
        <v>0.2</v>
      </c>
      <c r="AC77" s="42">
        <f t="shared" si="150"/>
        <v>1</v>
      </c>
      <c r="AD77" s="144">
        <f t="shared" si="151"/>
        <v>0.4</v>
      </c>
      <c r="AE77" s="144">
        <f t="shared" si="152"/>
        <v>0.8</v>
      </c>
    </row>
    <row r="78" spans="2:31" ht="15.75" thickBot="1" x14ac:dyDescent="0.3">
      <c r="B78" s="58" t="s">
        <v>28</v>
      </c>
      <c r="C78" s="43" t="s">
        <v>307</v>
      </c>
      <c r="D78" s="247">
        <f>(D77/D113)</f>
        <v>0</v>
      </c>
      <c r="E78" s="247">
        <f t="shared" ref="E78:H78" si="179">(E77/E113)</f>
        <v>0.16666666666666666</v>
      </c>
      <c r="F78" s="247">
        <f t="shared" si="179"/>
        <v>0.1</v>
      </c>
      <c r="G78" s="138">
        <f t="shared" si="179"/>
        <v>0</v>
      </c>
      <c r="H78" s="138">
        <f t="shared" si="179"/>
        <v>9.0909090909090912E-2</v>
      </c>
      <c r="I78" s="138">
        <f>(I77/I113)</f>
        <v>0</v>
      </c>
      <c r="J78" s="138">
        <f t="shared" ref="J78:K78" si="180">(J77/J113)</f>
        <v>0</v>
      </c>
      <c r="K78" s="138">
        <f t="shared" si="180"/>
        <v>0</v>
      </c>
      <c r="L78" s="139">
        <f t="shared" ref="L78" si="181">(L77/L113)</f>
        <v>2.0408163265306121E-2</v>
      </c>
      <c r="M78" s="137"/>
      <c r="N78" s="137"/>
      <c r="O78" s="141">
        <f t="shared" si="141"/>
        <v>3.6363636363636362E-2</v>
      </c>
      <c r="P78" s="137"/>
      <c r="Q78" s="138">
        <f t="shared" ref="Q78:T78" si="182">(Q77/Q113)</f>
        <v>0</v>
      </c>
      <c r="R78" s="138">
        <f t="shared" si="182"/>
        <v>0</v>
      </c>
      <c r="S78" s="138">
        <f t="shared" si="182"/>
        <v>0</v>
      </c>
      <c r="T78" s="138">
        <f t="shared" si="182"/>
        <v>0</v>
      </c>
      <c r="U78" s="136">
        <f t="shared" ref="U78:AA78" si="183">(U77/U113)</f>
        <v>8.3333333333333329E-2</v>
      </c>
      <c r="V78" s="139">
        <f t="shared" si="183"/>
        <v>1.8867924528301886E-2</v>
      </c>
      <c r="W78" s="137"/>
      <c r="X78" s="137"/>
      <c r="Y78" s="137"/>
      <c r="Z78" s="137"/>
      <c r="AA78" s="140">
        <f t="shared" si="183"/>
        <v>1.7857142857142856E-2</v>
      </c>
      <c r="AB78" s="192"/>
      <c r="AC78" s="192"/>
      <c r="AD78" s="192"/>
      <c r="AE78" s="192"/>
    </row>
    <row r="79" spans="2:31" x14ac:dyDescent="0.25">
      <c r="B79" s="59">
        <v>1400</v>
      </c>
      <c r="C79" s="38" t="s">
        <v>307</v>
      </c>
      <c r="D79" s="38">
        <v>0</v>
      </c>
      <c r="E79" s="38">
        <v>0</v>
      </c>
      <c r="F79" s="38">
        <v>2</v>
      </c>
      <c r="G79" s="39">
        <v>0</v>
      </c>
      <c r="H79" s="39">
        <v>0</v>
      </c>
      <c r="I79" s="39">
        <v>2</v>
      </c>
      <c r="J79" s="39">
        <v>0</v>
      </c>
      <c r="K79" s="39">
        <v>1</v>
      </c>
      <c r="L79" s="40">
        <f t="shared" si="144"/>
        <v>3</v>
      </c>
      <c r="M79" s="141">
        <f t="shared" si="145"/>
        <v>0.6</v>
      </c>
      <c r="N79" s="40">
        <f t="shared" si="146"/>
        <v>2</v>
      </c>
      <c r="O79" s="141">
        <f t="shared" si="141"/>
        <v>0.8</v>
      </c>
      <c r="P79" s="141">
        <f>(U79-M79)</f>
        <v>-0.6</v>
      </c>
      <c r="Q79" s="39">
        <v>0</v>
      </c>
      <c r="R79" s="39">
        <v>0</v>
      </c>
      <c r="S79" s="39">
        <v>0</v>
      </c>
      <c r="T79" s="39">
        <v>0</v>
      </c>
      <c r="U79" s="41">
        <v>0</v>
      </c>
      <c r="V79" s="40">
        <f>SUM(Q79:U79)</f>
        <v>0</v>
      </c>
      <c r="W79" s="141">
        <f>AVERAGE(Q79:U79)</f>
        <v>0</v>
      </c>
      <c r="X79" s="40">
        <f t="shared" si="147"/>
        <v>0</v>
      </c>
      <c r="Y79" s="141">
        <f>_xlfn.STDEV.P(Q79:U79)</f>
        <v>0</v>
      </c>
      <c r="Z79" s="141">
        <f>(U79-W79)</f>
        <v>0</v>
      </c>
      <c r="AA79" s="42">
        <f t="shared" si="148"/>
        <v>3</v>
      </c>
      <c r="AB79" s="144">
        <f t="shared" si="149"/>
        <v>0.3</v>
      </c>
      <c r="AC79" s="42">
        <f t="shared" si="150"/>
        <v>2</v>
      </c>
      <c r="AD79" s="144">
        <f t="shared" si="151"/>
        <v>0.6403124237432849</v>
      </c>
      <c r="AE79" s="144">
        <f t="shared" si="152"/>
        <v>-0.3</v>
      </c>
    </row>
    <row r="80" spans="2:31" ht="15.75" thickBot="1" x14ac:dyDescent="0.3">
      <c r="B80" s="58" t="s">
        <v>28</v>
      </c>
      <c r="C80" s="43" t="s">
        <v>307</v>
      </c>
      <c r="D80" s="247">
        <f>(D79/D113)</f>
        <v>0</v>
      </c>
      <c r="E80" s="247">
        <f t="shared" ref="E80:H80" si="184">(E79/E113)</f>
        <v>0</v>
      </c>
      <c r="F80" s="247">
        <f t="shared" si="184"/>
        <v>0.2</v>
      </c>
      <c r="G80" s="138">
        <f t="shared" si="184"/>
        <v>0</v>
      </c>
      <c r="H80" s="138">
        <f t="shared" si="184"/>
        <v>0</v>
      </c>
      <c r="I80" s="138">
        <f>(I79/I113)</f>
        <v>0.33333333333333331</v>
      </c>
      <c r="J80" s="138">
        <f t="shared" ref="J80:K80" si="185">(J79/J113)</f>
        <v>0</v>
      </c>
      <c r="K80" s="138">
        <f t="shared" si="185"/>
        <v>0.1</v>
      </c>
      <c r="L80" s="139">
        <f t="shared" ref="L80" si="186">(L79/L113)</f>
        <v>6.1224489795918366E-2</v>
      </c>
      <c r="M80" s="137"/>
      <c r="N80" s="137"/>
      <c r="O80" s="141">
        <f t="shared" si="141"/>
        <v>0.12927146286443544</v>
      </c>
      <c r="P80" s="137"/>
      <c r="Q80" s="138">
        <f t="shared" ref="Q80:T80" si="187">(Q79/Q113)</f>
        <v>0</v>
      </c>
      <c r="R80" s="138">
        <f t="shared" si="187"/>
        <v>0</v>
      </c>
      <c r="S80" s="138">
        <f t="shared" si="187"/>
        <v>0</v>
      </c>
      <c r="T80" s="138">
        <f t="shared" si="187"/>
        <v>0</v>
      </c>
      <c r="U80" s="136">
        <f t="shared" ref="U80:AA80" si="188">(U79/U113)</f>
        <v>0</v>
      </c>
      <c r="V80" s="139">
        <f t="shared" si="188"/>
        <v>0</v>
      </c>
      <c r="W80" s="137"/>
      <c r="X80" s="137"/>
      <c r="Y80" s="137"/>
      <c r="Z80" s="137"/>
      <c r="AA80" s="140">
        <f t="shared" si="188"/>
        <v>2.6785714285714284E-2</v>
      </c>
      <c r="AB80" s="192"/>
      <c r="AC80" s="192"/>
      <c r="AD80" s="192"/>
      <c r="AE80" s="192"/>
    </row>
    <row r="81" spans="2:31" x14ac:dyDescent="0.25">
      <c r="B81" s="59">
        <v>1500</v>
      </c>
      <c r="C81" s="38" t="s">
        <v>307</v>
      </c>
      <c r="D81" s="38">
        <v>0</v>
      </c>
      <c r="E81" s="38">
        <v>0</v>
      </c>
      <c r="F81" s="38">
        <v>0</v>
      </c>
      <c r="G81" s="39">
        <v>2</v>
      </c>
      <c r="H81" s="39">
        <v>0</v>
      </c>
      <c r="I81" s="39">
        <v>0</v>
      </c>
      <c r="J81" s="39">
        <v>1</v>
      </c>
      <c r="K81" s="39">
        <v>0</v>
      </c>
      <c r="L81" s="40">
        <f t="shared" si="144"/>
        <v>3</v>
      </c>
      <c r="M81" s="141">
        <f t="shared" si="145"/>
        <v>0.6</v>
      </c>
      <c r="N81" s="40">
        <f t="shared" si="146"/>
        <v>2</v>
      </c>
      <c r="O81" s="141">
        <f t="shared" si="141"/>
        <v>0.8</v>
      </c>
      <c r="P81" s="141">
        <f>(U81-M81)</f>
        <v>-0.6</v>
      </c>
      <c r="Q81" s="39">
        <v>0</v>
      </c>
      <c r="R81" s="39">
        <v>0</v>
      </c>
      <c r="S81" s="39">
        <v>0</v>
      </c>
      <c r="T81" s="39">
        <v>0</v>
      </c>
      <c r="U81" s="41">
        <v>0</v>
      </c>
      <c r="V81" s="40">
        <f>SUM(Q81:U81)</f>
        <v>0</v>
      </c>
      <c r="W81" s="141">
        <f>AVERAGE(Q81:U81)</f>
        <v>0</v>
      </c>
      <c r="X81" s="40">
        <f t="shared" si="147"/>
        <v>0</v>
      </c>
      <c r="Y81" s="141">
        <f>_xlfn.STDEV.P(Q81:U81)</f>
        <v>0</v>
      </c>
      <c r="Z81" s="141">
        <f>(U81-W81)</f>
        <v>0</v>
      </c>
      <c r="AA81" s="42">
        <f t="shared" si="148"/>
        <v>3</v>
      </c>
      <c r="AB81" s="144">
        <f t="shared" si="149"/>
        <v>0.3</v>
      </c>
      <c r="AC81" s="42">
        <f t="shared" si="150"/>
        <v>2</v>
      </c>
      <c r="AD81" s="144">
        <f t="shared" si="151"/>
        <v>0.6403124237432849</v>
      </c>
      <c r="AE81" s="144">
        <f t="shared" si="152"/>
        <v>-0.3</v>
      </c>
    </row>
    <row r="82" spans="2:31" ht="15.75" thickBot="1" x14ac:dyDescent="0.3">
      <c r="B82" s="58" t="s">
        <v>28</v>
      </c>
      <c r="C82" s="43" t="s">
        <v>307</v>
      </c>
      <c r="D82" s="247">
        <f>(D81/D113)</f>
        <v>0</v>
      </c>
      <c r="E82" s="247">
        <f t="shared" ref="E82:H82" si="189">(E81/E113)</f>
        <v>0</v>
      </c>
      <c r="F82" s="247">
        <f t="shared" si="189"/>
        <v>0</v>
      </c>
      <c r="G82" s="138">
        <f t="shared" si="189"/>
        <v>0.13333333333333333</v>
      </c>
      <c r="H82" s="138">
        <f t="shared" si="189"/>
        <v>0</v>
      </c>
      <c r="I82" s="138">
        <f>(I81/I113)</f>
        <v>0</v>
      </c>
      <c r="J82" s="138">
        <f t="shared" ref="J82:K82" si="190">(J81/J113)</f>
        <v>0.14285714285714285</v>
      </c>
      <c r="K82" s="138">
        <f t="shared" si="190"/>
        <v>0</v>
      </c>
      <c r="L82" s="139">
        <f t="shared" ref="L82" si="191">(L81/L113)</f>
        <v>6.1224489795918366E-2</v>
      </c>
      <c r="M82" s="137"/>
      <c r="N82" s="137"/>
      <c r="O82" s="141">
        <f t="shared" si="141"/>
        <v>6.7719576512880672E-2</v>
      </c>
      <c r="P82" s="137"/>
      <c r="Q82" s="138">
        <f t="shared" ref="Q82:T82" si="192">(Q81/Q113)</f>
        <v>0</v>
      </c>
      <c r="R82" s="138">
        <f t="shared" si="192"/>
        <v>0</v>
      </c>
      <c r="S82" s="138">
        <f t="shared" si="192"/>
        <v>0</v>
      </c>
      <c r="T82" s="138">
        <f t="shared" si="192"/>
        <v>0</v>
      </c>
      <c r="U82" s="136">
        <f t="shared" ref="U82:AA82" si="193">(U81/U113)</f>
        <v>0</v>
      </c>
      <c r="V82" s="139">
        <f t="shared" si="193"/>
        <v>0</v>
      </c>
      <c r="W82" s="137"/>
      <c r="X82" s="137"/>
      <c r="Y82" s="137"/>
      <c r="Z82" s="137"/>
      <c r="AA82" s="140">
        <f t="shared" si="193"/>
        <v>2.6785714285714284E-2</v>
      </c>
      <c r="AB82" s="192"/>
      <c r="AC82" s="192"/>
      <c r="AD82" s="192"/>
      <c r="AE82" s="192"/>
    </row>
    <row r="83" spans="2:31" x14ac:dyDescent="0.25">
      <c r="B83" s="59">
        <v>1600</v>
      </c>
      <c r="C83" s="38" t="s">
        <v>307</v>
      </c>
      <c r="D83" s="38">
        <v>0</v>
      </c>
      <c r="E83" s="38">
        <v>1</v>
      </c>
      <c r="F83" s="38">
        <v>1</v>
      </c>
      <c r="G83" s="39">
        <v>0</v>
      </c>
      <c r="H83" s="39">
        <v>0</v>
      </c>
      <c r="I83" s="39">
        <v>0</v>
      </c>
      <c r="J83" s="39">
        <v>0</v>
      </c>
      <c r="K83" s="39">
        <v>2</v>
      </c>
      <c r="L83" s="40">
        <f t="shared" si="144"/>
        <v>2</v>
      </c>
      <c r="M83" s="141">
        <f t="shared" si="145"/>
        <v>0.4</v>
      </c>
      <c r="N83" s="40">
        <f t="shared" si="146"/>
        <v>2</v>
      </c>
      <c r="O83" s="141">
        <f t="shared" si="141"/>
        <v>0.8</v>
      </c>
      <c r="P83" s="141">
        <f>(U83-M83)</f>
        <v>-0.4</v>
      </c>
      <c r="Q83" s="39">
        <v>0</v>
      </c>
      <c r="R83" s="39">
        <v>0</v>
      </c>
      <c r="S83" s="39">
        <v>0</v>
      </c>
      <c r="T83" s="39">
        <v>1</v>
      </c>
      <c r="U83" s="41">
        <v>0</v>
      </c>
      <c r="V83" s="40">
        <f>SUM(Q83:U83)</f>
        <v>1</v>
      </c>
      <c r="W83" s="141">
        <f>AVERAGE(Q83:U83)</f>
        <v>0.2</v>
      </c>
      <c r="X83" s="40">
        <f t="shared" si="147"/>
        <v>1</v>
      </c>
      <c r="Y83" s="141">
        <f>_xlfn.STDEV.P(Q83:U83)</f>
        <v>0.4</v>
      </c>
      <c r="Z83" s="141">
        <f>(U83-W83)</f>
        <v>-0.2</v>
      </c>
      <c r="AA83" s="42">
        <f t="shared" si="148"/>
        <v>3</v>
      </c>
      <c r="AB83" s="144">
        <f t="shared" si="149"/>
        <v>0.3</v>
      </c>
      <c r="AC83" s="42">
        <f t="shared" si="150"/>
        <v>2</v>
      </c>
      <c r="AD83" s="144">
        <f t="shared" si="151"/>
        <v>0.6403124237432849</v>
      </c>
      <c r="AE83" s="144">
        <f t="shared" si="152"/>
        <v>-0.3</v>
      </c>
    </row>
    <row r="84" spans="2:31" ht="15.75" thickBot="1" x14ac:dyDescent="0.3">
      <c r="B84" s="58" t="s">
        <v>28</v>
      </c>
      <c r="C84" s="43" t="s">
        <v>307</v>
      </c>
      <c r="D84" s="247">
        <f>(D83/D113)</f>
        <v>0</v>
      </c>
      <c r="E84" s="247">
        <f t="shared" ref="E84:H84" si="194">(E83/E113)</f>
        <v>8.3333333333333329E-2</v>
      </c>
      <c r="F84" s="247">
        <f t="shared" si="194"/>
        <v>0.1</v>
      </c>
      <c r="G84" s="138">
        <f t="shared" si="194"/>
        <v>0</v>
      </c>
      <c r="H84" s="138">
        <f t="shared" si="194"/>
        <v>0</v>
      </c>
      <c r="I84" s="138">
        <f>(I83/I113)</f>
        <v>0</v>
      </c>
      <c r="J84" s="138">
        <f t="shared" ref="J84:K84" si="195">(J83/J113)</f>
        <v>0</v>
      </c>
      <c r="K84" s="138">
        <f t="shared" si="195"/>
        <v>0.2</v>
      </c>
      <c r="L84" s="139">
        <f t="shared" ref="L84" si="196">(L83/L113)</f>
        <v>4.0816326530612242E-2</v>
      </c>
      <c r="M84" s="137"/>
      <c r="N84" s="137"/>
      <c r="O84" s="141">
        <f t="shared" si="141"/>
        <v>0.08</v>
      </c>
      <c r="P84" s="137"/>
      <c r="Q84" s="138">
        <f t="shared" ref="Q84:T84" si="197">(Q83/Q113)</f>
        <v>0</v>
      </c>
      <c r="R84" s="138">
        <f t="shared" si="197"/>
        <v>0</v>
      </c>
      <c r="S84" s="138">
        <f t="shared" si="197"/>
        <v>0</v>
      </c>
      <c r="T84" s="138">
        <f t="shared" si="197"/>
        <v>0.1111111111111111</v>
      </c>
      <c r="U84" s="136">
        <f t="shared" ref="U84:AA84" si="198">(U83/U113)</f>
        <v>0</v>
      </c>
      <c r="V84" s="139">
        <f t="shared" si="198"/>
        <v>1.8867924528301886E-2</v>
      </c>
      <c r="W84" s="137"/>
      <c r="X84" s="137"/>
      <c r="Y84" s="137"/>
      <c r="Z84" s="137"/>
      <c r="AA84" s="140">
        <f t="shared" si="198"/>
        <v>2.6785714285714284E-2</v>
      </c>
      <c r="AB84" s="192"/>
      <c r="AC84" s="192"/>
      <c r="AD84" s="192"/>
      <c r="AE84" s="192"/>
    </row>
    <row r="85" spans="2:31" x14ac:dyDescent="0.25">
      <c r="B85" s="59">
        <v>1700</v>
      </c>
      <c r="C85" s="38" t="s">
        <v>307</v>
      </c>
      <c r="D85" s="38">
        <v>0</v>
      </c>
      <c r="E85" s="38">
        <v>0</v>
      </c>
      <c r="F85" s="38">
        <v>0</v>
      </c>
      <c r="G85" s="39">
        <v>0</v>
      </c>
      <c r="H85" s="39">
        <v>0</v>
      </c>
      <c r="I85" s="39">
        <v>0</v>
      </c>
      <c r="J85" s="39">
        <v>0</v>
      </c>
      <c r="K85" s="39">
        <v>1</v>
      </c>
      <c r="L85" s="40">
        <f t="shared" si="144"/>
        <v>1</v>
      </c>
      <c r="M85" s="141">
        <f t="shared" si="145"/>
        <v>0.2</v>
      </c>
      <c r="N85" s="40">
        <f t="shared" si="146"/>
        <v>1</v>
      </c>
      <c r="O85" s="141">
        <f t="shared" si="141"/>
        <v>0.4</v>
      </c>
      <c r="P85" s="141">
        <f>(U85-M85)</f>
        <v>-0.2</v>
      </c>
      <c r="Q85" s="39">
        <v>1</v>
      </c>
      <c r="R85" s="39">
        <v>1</v>
      </c>
      <c r="S85" s="39">
        <v>0</v>
      </c>
      <c r="T85" s="39">
        <v>1</v>
      </c>
      <c r="U85" s="41">
        <v>0</v>
      </c>
      <c r="V85" s="40">
        <f>SUM(Q85:U85)</f>
        <v>3</v>
      </c>
      <c r="W85" s="141">
        <f>AVERAGE(Q85:U85)</f>
        <v>0.6</v>
      </c>
      <c r="X85" s="40">
        <f t="shared" si="147"/>
        <v>1</v>
      </c>
      <c r="Y85" s="141">
        <f>_xlfn.STDEV.P(Q85:U85)</f>
        <v>0.4898979485566356</v>
      </c>
      <c r="Z85" s="141">
        <f>(U85-W85)</f>
        <v>-0.6</v>
      </c>
      <c r="AA85" s="42">
        <f t="shared" si="148"/>
        <v>4</v>
      </c>
      <c r="AB85" s="144">
        <f t="shared" si="149"/>
        <v>0.4</v>
      </c>
      <c r="AC85" s="42">
        <f t="shared" si="150"/>
        <v>1</v>
      </c>
      <c r="AD85" s="144">
        <f t="shared" si="151"/>
        <v>0.4898979485566356</v>
      </c>
      <c r="AE85" s="144">
        <f t="shared" si="152"/>
        <v>-0.4</v>
      </c>
    </row>
    <row r="86" spans="2:31" ht="15.75" thickBot="1" x14ac:dyDescent="0.3">
      <c r="B86" s="58" t="s">
        <v>28</v>
      </c>
      <c r="C86" s="43" t="s">
        <v>307</v>
      </c>
      <c r="D86" s="247">
        <f>(D85/D113)</f>
        <v>0</v>
      </c>
      <c r="E86" s="247">
        <f t="shared" ref="E86:H86" si="199">(E85/E113)</f>
        <v>0</v>
      </c>
      <c r="F86" s="247">
        <f t="shared" si="199"/>
        <v>0</v>
      </c>
      <c r="G86" s="138">
        <f t="shared" si="199"/>
        <v>0</v>
      </c>
      <c r="H86" s="138">
        <f t="shared" si="199"/>
        <v>0</v>
      </c>
      <c r="I86" s="138">
        <f>(I85/I113)</f>
        <v>0</v>
      </c>
      <c r="J86" s="138">
        <f t="shared" ref="J86:K86" si="200">(J85/J113)</f>
        <v>0</v>
      </c>
      <c r="K86" s="138">
        <f t="shared" si="200"/>
        <v>0.1</v>
      </c>
      <c r="L86" s="139">
        <f t="shared" ref="L86" si="201">(L85/L113)</f>
        <v>2.0408163265306121E-2</v>
      </c>
      <c r="M86" s="137"/>
      <c r="N86" s="137"/>
      <c r="O86" s="137"/>
      <c r="P86" s="137"/>
      <c r="Q86" s="138">
        <f t="shared" ref="Q86:T86" si="202">(Q85/Q113)</f>
        <v>0.1</v>
      </c>
      <c r="R86" s="138">
        <f t="shared" si="202"/>
        <v>0.1</v>
      </c>
      <c r="S86" s="138">
        <f t="shared" si="202"/>
        <v>0</v>
      </c>
      <c r="T86" s="138">
        <f t="shared" si="202"/>
        <v>0.1111111111111111</v>
      </c>
      <c r="U86" s="136">
        <f t="shared" ref="U86:AA86" si="203">(U85/U113)</f>
        <v>0</v>
      </c>
      <c r="V86" s="139">
        <f t="shared" si="203"/>
        <v>5.6603773584905662E-2</v>
      </c>
      <c r="W86" s="137"/>
      <c r="X86" s="137"/>
      <c r="Y86" s="137"/>
      <c r="Z86" s="137"/>
      <c r="AA86" s="140">
        <f t="shared" si="203"/>
        <v>3.5714285714285712E-2</v>
      </c>
      <c r="AB86" s="192"/>
      <c r="AC86" s="192"/>
      <c r="AD86" s="192"/>
      <c r="AE86" s="192"/>
    </row>
    <row r="87" spans="2:31" x14ac:dyDescent="0.25">
      <c r="B87" s="59">
        <v>1800</v>
      </c>
      <c r="C87" s="38" t="s">
        <v>307</v>
      </c>
      <c r="D87" s="38">
        <v>0</v>
      </c>
      <c r="E87" s="38">
        <v>0</v>
      </c>
      <c r="F87" s="38">
        <v>0</v>
      </c>
      <c r="G87" s="39">
        <v>0</v>
      </c>
      <c r="H87" s="39">
        <v>1</v>
      </c>
      <c r="I87" s="39">
        <v>0</v>
      </c>
      <c r="J87" s="39">
        <v>1</v>
      </c>
      <c r="K87" s="39">
        <v>0</v>
      </c>
      <c r="L87" s="40">
        <f t="shared" si="144"/>
        <v>2</v>
      </c>
      <c r="M87" s="141">
        <f t="shared" si="145"/>
        <v>0.4</v>
      </c>
      <c r="N87" s="40">
        <f t="shared" si="146"/>
        <v>1</v>
      </c>
      <c r="O87" s="141">
        <f t="shared" si="141"/>
        <v>0.4898979485566356</v>
      </c>
      <c r="P87" s="141">
        <f>(U87-M87)</f>
        <v>-0.4</v>
      </c>
      <c r="Q87" s="39">
        <v>2</v>
      </c>
      <c r="R87" s="39">
        <v>1</v>
      </c>
      <c r="S87" s="39">
        <v>3</v>
      </c>
      <c r="T87" s="39">
        <v>1</v>
      </c>
      <c r="U87" s="41">
        <v>0</v>
      </c>
      <c r="V87" s="40">
        <f>SUM(Q87:U87)</f>
        <v>7</v>
      </c>
      <c r="W87" s="141">
        <f>AVERAGE(Q87:U87)</f>
        <v>1.4</v>
      </c>
      <c r="X87" s="40">
        <f t="shared" si="147"/>
        <v>3</v>
      </c>
      <c r="Y87" s="141">
        <f>_xlfn.STDEV.P(Q87:U87)</f>
        <v>1.019803902718557</v>
      </c>
      <c r="Z87" s="141">
        <f>(U87-W87)</f>
        <v>-1.4</v>
      </c>
      <c r="AA87" s="42">
        <f t="shared" si="148"/>
        <v>9</v>
      </c>
      <c r="AB87" s="144">
        <f t="shared" si="149"/>
        <v>0.9</v>
      </c>
      <c r="AC87" s="42">
        <f t="shared" si="150"/>
        <v>3</v>
      </c>
      <c r="AD87" s="144">
        <f t="shared" si="151"/>
        <v>0.94339811320566036</v>
      </c>
      <c r="AE87" s="144">
        <f t="shared" si="152"/>
        <v>-0.9</v>
      </c>
    </row>
    <row r="88" spans="2:31" ht="15.75" thickBot="1" x14ac:dyDescent="0.3">
      <c r="B88" s="58" t="s">
        <v>28</v>
      </c>
      <c r="C88" s="43" t="s">
        <v>307</v>
      </c>
      <c r="D88" s="247">
        <f>(D87/D113)</f>
        <v>0</v>
      </c>
      <c r="E88" s="247">
        <f t="shared" ref="E88:H88" si="204">(E87/E113)</f>
        <v>0</v>
      </c>
      <c r="F88" s="247">
        <f t="shared" si="204"/>
        <v>0</v>
      </c>
      <c r="G88" s="138">
        <f t="shared" si="204"/>
        <v>0</v>
      </c>
      <c r="H88" s="138">
        <f t="shared" si="204"/>
        <v>9.0909090909090912E-2</v>
      </c>
      <c r="I88" s="138">
        <f>(I87/I113)</f>
        <v>0</v>
      </c>
      <c r="J88" s="138">
        <f t="shared" ref="J88:K88" si="205">(J87/J113)</f>
        <v>0.14285714285714285</v>
      </c>
      <c r="K88" s="138">
        <f t="shared" si="205"/>
        <v>0</v>
      </c>
      <c r="L88" s="139">
        <f t="shared" ref="L88" si="206">(L87/L113)</f>
        <v>4.0816326530612242E-2</v>
      </c>
      <c r="M88" s="137"/>
      <c r="N88" s="137"/>
      <c r="O88" s="137"/>
      <c r="P88" s="137"/>
      <c r="Q88" s="138">
        <f t="shared" ref="Q88:T88" si="207">(Q87/Q113)</f>
        <v>0.2</v>
      </c>
      <c r="R88" s="138">
        <f t="shared" si="207"/>
        <v>0.1</v>
      </c>
      <c r="S88" s="138">
        <f t="shared" si="207"/>
        <v>0.25</v>
      </c>
      <c r="T88" s="138">
        <f t="shared" si="207"/>
        <v>0.1111111111111111</v>
      </c>
      <c r="U88" s="136">
        <f t="shared" ref="U88:AA88" si="208">(U87/U113)</f>
        <v>0</v>
      </c>
      <c r="V88" s="139">
        <f t="shared" si="208"/>
        <v>0.13207547169811321</v>
      </c>
      <c r="W88" s="137"/>
      <c r="X88" s="137"/>
      <c r="Y88" s="137"/>
      <c r="Z88" s="137"/>
      <c r="AA88" s="140">
        <f t="shared" si="208"/>
        <v>8.0357142857142863E-2</v>
      </c>
      <c r="AB88" s="192"/>
      <c r="AC88" s="192"/>
      <c r="AD88" s="192"/>
      <c r="AE88" s="192"/>
    </row>
    <row r="89" spans="2:31" x14ac:dyDescent="0.25">
      <c r="B89" s="63">
        <v>1900</v>
      </c>
      <c r="C89" s="38" t="s">
        <v>307</v>
      </c>
      <c r="D89" s="248">
        <v>1</v>
      </c>
      <c r="E89" s="248">
        <v>0</v>
      </c>
      <c r="F89" s="248">
        <v>1</v>
      </c>
      <c r="G89" s="52">
        <v>2</v>
      </c>
      <c r="H89" s="52">
        <v>0</v>
      </c>
      <c r="I89" s="52">
        <v>1</v>
      </c>
      <c r="J89" s="52">
        <v>1</v>
      </c>
      <c r="K89" s="52">
        <v>1</v>
      </c>
      <c r="L89" s="40">
        <f t="shared" si="144"/>
        <v>5</v>
      </c>
      <c r="M89" s="141">
        <f t="shared" si="145"/>
        <v>1</v>
      </c>
      <c r="N89" s="40">
        <f t="shared" si="146"/>
        <v>2</v>
      </c>
      <c r="O89" s="141">
        <f t="shared" si="141"/>
        <v>0.63245553203367588</v>
      </c>
      <c r="P89" s="143">
        <f>(U89-M89)</f>
        <v>1</v>
      </c>
      <c r="Q89" s="52">
        <v>0</v>
      </c>
      <c r="R89" s="52">
        <v>0</v>
      </c>
      <c r="S89" s="52">
        <v>1</v>
      </c>
      <c r="T89" s="52">
        <v>0</v>
      </c>
      <c r="U89" s="54">
        <v>2</v>
      </c>
      <c r="V89" s="53">
        <f>SUM(Q89:U89)</f>
        <v>3</v>
      </c>
      <c r="W89" s="143">
        <f>AVERAGE(Q89:U89)</f>
        <v>0.6</v>
      </c>
      <c r="X89" s="40">
        <f t="shared" si="147"/>
        <v>2</v>
      </c>
      <c r="Y89" s="141">
        <f>_xlfn.STDEV.P(Q89:U89)</f>
        <v>0.8</v>
      </c>
      <c r="Z89" s="143">
        <f>(U89-W89)</f>
        <v>1.4</v>
      </c>
      <c r="AA89" s="42">
        <f t="shared" si="148"/>
        <v>8</v>
      </c>
      <c r="AB89" s="144">
        <f t="shared" si="149"/>
        <v>0.8</v>
      </c>
      <c r="AC89" s="42">
        <f t="shared" si="150"/>
        <v>2</v>
      </c>
      <c r="AD89" s="144">
        <f t="shared" si="151"/>
        <v>0.74833147735478833</v>
      </c>
      <c r="AE89" s="144">
        <f t="shared" si="152"/>
        <v>1.2</v>
      </c>
    </row>
    <row r="90" spans="2:31" ht="15.75" thickBot="1" x14ac:dyDescent="0.3">
      <c r="B90" s="58" t="s">
        <v>28</v>
      </c>
      <c r="C90" s="43" t="s">
        <v>307</v>
      </c>
      <c r="D90" s="247">
        <f>(D89/D113)</f>
        <v>0.1111111111111111</v>
      </c>
      <c r="E90" s="247">
        <f t="shared" ref="E90:H90" si="209">(E89/E113)</f>
        <v>0</v>
      </c>
      <c r="F90" s="247">
        <f t="shared" si="209"/>
        <v>0.1</v>
      </c>
      <c r="G90" s="138">
        <f t="shared" si="209"/>
        <v>0.13333333333333333</v>
      </c>
      <c r="H90" s="138">
        <f t="shared" si="209"/>
        <v>0</v>
      </c>
      <c r="I90" s="138">
        <f>(I89/I113)</f>
        <v>0.16666666666666666</v>
      </c>
      <c r="J90" s="138">
        <f t="shared" ref="J90:K90" si="210">(J89/J113)</f>
        <v>0.14285714285714285</v>
      </c>
      <c r="K90" s="138">
        <f t="shared" si="210"/>
        <v>0.1</v>
      </c>
      <c r="L90" s="139">
        <f t="shared" ref="L90" si="211">(L89/L113)</f>
        <v>0.10204081632653061</v>
      </c>
      <c r="M90" s="137"/>
      <c r="N90" s="137"/>
      <c r="O90" s="137"/>
      <c r="P90" s="137"/>
      <c r="Q90" s="138">
        <f t="shared" ref="Q90:T90" si="212">(Q89/Q113)</f>
        <v>0</v>
      </c>
      <c r="R90" s="138">
        <f t="shared" si="212"/>
        <v>0</v>
      </c>
      <c r="S90" s="138">
        <f t="shared" si="212"/>
        <v>8.3333333333333329E-2</v>
      </c>
      <c r="T90" s="138">
        <f t="shared" si="212"/>
        <v>0</v>
      </c>
      <c r="U90" s="136">
        <f t="shared" ref="U90:AA90" si="213">(U89/U113)</f>
        <v>0.16666666666666666</v>
      </c>
      <c r="V90" s="139">
        <f t="shared" si="213"/>
        <v>5.6603773584905662E-2</v>
      </c>
      <c r="W90" s="137"/>
      <c r="X90" s="137"/>
      <c r="Y90" s="137"/>
      <c r="Z90" s="137"/>
      <c r="AA90" s="140">
        <f t="shared" si="213"/>
        <v>7.1428571428571425E-2</v>
      </c>
      <c r="AB90" s="192"/>
      <c r="AC90" s="192"/>
      <c r="AD90" s="192"/>
      <c r="AE90" s="192"/>
    </row>
    <row r="91" spans="2:31" x14ac:dyDescent="0.25">
      <c r="B91" s="59">
        <v>2000</v>
      </c>
      <c r="C91" s="38" t="s">
        <v>307</v>
      </c>
      <c r="D91" s="38">
        <v>0</v>
      </c>
      <c r="E91" s="38">
        <v>1</v>
      </c>
      <c r="F91" s="38">
        <v>0</v>
      </c>
      <c r="G91" s="39">
        <v>1</v>
      </c>
      <c r="H91" s="39">
        <v>2</v>
      </c>
      <c r="I91" s="39">
        <v>0</v>
      </c>
      <c r="J91" s="39">
        <v>0</v>
      </c>
      <c r="K91" s="39">
        <v>1</v>
      </c>
      <c r="L91" s="40">
        <f t="shared" si="144"/>
        <v>4</v>
      </c>
      <c r="M91" s="141">
        <f t="shared" si="145"/>
        <v>0.8</v>
      </c>
      <c r="N91" s="40">
        <f t="shared" si="146"/>
        <v>2</v>
      </c>
      <c r="O91" s="141">
        <f t="shared" si="141"/>
        <v>0.74833147735478833</v>
      </c>
      <c r="P91" s="141">
        <f>(U91-M91)</f>
        <v>3.2</v>
      </c>
      <c r="Q91" s="39">
        <v>3</v>
      </c>
      <c r="R91" s="39">
        <v>0</v>
      </c>
      <c r="S91" s="39">
        <v>1</v>
      </c>
      <c r="T91" s="39">
        <v>0</v>
      </c>
      <c r="U91" s="41">
        <v>4</v>
      </c>
      <c r="V91" s="40">
        <f>SUM(Q91:U91)</f>
        <v>8</v>
      </c>
      <c r="W91" s="141">
        <f>AVERAGE(Q91:U91)</f>
        <v>1.6</v>
      </c>
      <c r="X91" s="40">
        <f t="shared" si="147"/>
        <v>4</v>
      </c>
      <c r="Y91" s="141">
        <f>_xlfn.STDEV.P(Q91:U91)</f>
        <v>1.6248076809271921</v>
      </c>
      <c r="Z91" s="141">
        <f>(U91-W91)</f>
        <v>2.4</v>
      </c>
      <c r="AA91" s="42">
        <f t="shared" si="148"/>
        <v>12</v>
      </c>
      <c r="AB91" s="144">
        <f t="shared" si="149"/>
        <v>1.2</v>
      </c>
      <c r="AC91" s="42">
        <f t="shared" si="150"/>
        <v>4</v>
      </c>
      <c r="AD91" s="144">
        <f t="shared" si="151"/>
        <v>1.3266499161421599</v>
      </c>
      <c r="AE91" s="144">
        <f t="shared" si="152"/>
        <v>2.8</v>
      </c>
    </row>
    <row r="92" spans="2:31" ht="15.75" thickBot="1" x14ac:dyDescent="0.3">
      <c r="B92" s="58" t="s">
        <v>28</v>
      </c>
      <c r="C92" s="43" t="s">
        <v>307</v>
      </c>
      <c r="D92" s="247">
        <f>(D91/D113)</f>
        <v>0</v>
      </c>
      <c r="E92" s="247">
        <f t="shared" ref="E92:H92" si="214">(E91/E113)</f>
        <v>8.3333333333333329E-2</v>
      </c>
      <c r="F92" s="247">
        <f t="shared" si="214"/>
        <v>0</v>
      </c>
      <c r="G92" s="138">
        <f t="shared" si="214"/>
        <v>6.6666666666666666E-2</v>
      </c>
      <c r="H92" s="138">
        <f t="shared" si="214"/>
        <v>0.18181818181818182</v>
      </c>
      <c r="I92" s="138">
        <f>(I91/I113)</f>
        <v>0</v>
      </c>
      <c r="J92" s="138">
        <f t="shared" ref="J92:K92" si="215">(J91/J113)</f>
        <v>0</v>
      </c>
      <c r="K92" s="138">
        <f t="shared" si="215"/>
        <v>0.1</v>
      </c>
      <c r="L92" s="139">
        <f t="shared" ref="L92" si="216">(L91/L113)</f>
        <v>8.1632653061224483E-2</v>
      </c>
      <c r="M92" s="137"/>
      <c r="N92" s="137"/>
      <c r="O92" s="137"/>
      <c r="P92" s="137"/>
      <c r="Q92" s="138">
        <f t="shared" ref="Q92:T92" si="217">(Q91/Q113)</f>
        <v>0.3</v>
      </c>
      <c r="R92" s="138">
        <f t="shared" si="217"/>
        <v>0</v>
      </c>
      <c r="S92" s="138">
        <f t="shared" si="217"/>
        <v>8.3333333333333329E-2</v>
      </c>
      <c r="T92" s="138">
        <f t="shared" si="217"/>
        <v>0</v>
      </c>
      <c r="U92" s="136">
        <f t="shared" ref="U92:AA92" si="218">(U91/U113)</f>
        <v>0.33333333333333331</v>
      </c>
      <c r="V92" s="139">
        <f t="shared" si="218"/>
        <v>0.15094339622641509</v>
      </c>
      <c r="W92" s="137"/>
      <c r="X92" s="137"/>
      <c r="Y92" s="137"/>
      <c r="Z92" s="137"/>
      <c r="AA92" s="140">
        <f t="shared" si="218"/>
        <v>0.10714285714285714</v>
      </c>
      <c r="AB92" s="192"/>
      <c r="AC92" s="192"/>
      <c r="AD92" s="192"/>
      <c r="AE92" s="192"/>
    </row>
    <row r="93" spans="2:31" x14ac:dyDescent="0.25">
      <c r="B93" s="59">
        <v>2100</v>
      </c>
      <c r="C93" s="38" t="s">
        <v>307</v>
      </c>
      <c r="D93" s="38">
        <v>1</v>
      </c>
      <c r="E93" s="38">
        <v>2</v>
      </c>
      <c r="F93" s="38">
        <v>1</v>
      </c>
      <c r="G93" s="39">
        <v>0</v>
      </c>
      <c r="H93" s="39">
        <v>1</v>
      </c>
      <c r="I93" s="39">
        <v>0</v>
      </c>
      <c r="J93" s="39">
        <v>1</v>
      </c>
      <c r="K93" s="39">
        <v>0</v>
      </c>
      <c r="L93" s="40">
        <f t="shared" si="144"/>
        <v>2</v>
      </c>
      <c r="M93" s="141">
        <f t="shared" si="145"/>
        <v>0.4</v>
      </c>
      <c r="N93" s="40">
        <f t="shared" si="146"/>
        <v>1</v>
      </c>
      <c r="O93" s="141">
        <f t="shared" si="141"/>
        <v>0.4898979485566356</v>
      </c>
      <c r="P93" s="141">
        <f>(U93-M93)</f>
        <v>0.6</v>
      </c>
      <c r="Q93" s="39">
        <v>1</v>
      </c>
      <c r="R93" s="39">
        <v>2</v>
      </c>
      <c r="S93" s="39">
        <v>1</v>
      </c>
      <c r="T93" s="39">
        <v>0</v>
      </c>
      <c r="U93" s="41">
        <v>1</v>
      </c>
      <c r="V93" s="40">
        <f>SUM(Q93:U93)</f>
        <v>5</v>
      </c>
      <c r="W93" s="141">
        <f>AVERAGE(Q93:U93)</f>
        <v>1</v>
      </c>
      <c r="X93" s="40">
        <f t="shared" si="147"/>
        <v>2</v>
      </c>
      <c r="Y93" s="141">
        <f>_xlfn.STDEV.P(Q93:U93)</f>
        <v>0.63245553203367588</v>
      </c>
      <c r="Z93" s="141">
        <f>(U93-W93)</f>
        <v>0</v>
      </c>
      <c r="AA93" s="42">
        <f>SUM(Q93:U93,F93:K93)</f>
        <v>8</v>
      </c>
      <c r="AB93" s="144">
        <f t="shared" si="149"/>
        <v>0.7</v>
      </c>
      <c r="AC93" s="42">
        <f t="shared" si="150"/>
        <v>2</v>
      </c>
      <c r="AD93" s="144">
        <f t="shared" si="151"/>
        <v>0.6403124237432849</v>
      </c>
      <c r="AE93" s="144">
        <f t="shared" si="152"/>
        <v>0.30000000000000004</v>
      </c>
    </row>
    <row r="94" spans="2:31" ht="15.75" thickBot="1" x14ac:dyDescent="0.3">
      <c r="B94" s="58" t="s">
        <v>28</v>
      </c>
      <c r="C94" s="43" t="s">
        <v>307</v>
      </c>
      <c r="D94" s="247">
        <f>(D93/D113)</f>
        <v>0.1111111111111111</v>
      </c>
      <c r="E94" s="247">
        <f t="shared" ref="E94:H94" si="219">(E93/E113)</f>
        <v>0.16666666666666666</v>
      </c>
      <c r="F94" s="247">
        <f t="shared" si="219"/>
        <v>0.1</v>
      </c>
      <c r="G94" s="138">
        <f t="shared" si="219"/>
        <v>0</v>
      </c>
      <c r="H94" s="138">
        <f t="shared" si="219"/>
        <v>9.0909090909090912E-2</v>
      </c>
      <c r="I94" s="138">
        <f>(I93/I113)</f>
        <v>0</v>
      </c>
      <c r="J94" s="138">
        <f t="shared" ref="J94:K94" si="220">(J93/J113)</f>
        <v>0.14285714285714285</v>
      </c>
      <c r="K94" s="138">
        <f t="shared" si="220"/>
        <v>0</v>
      </c>
      <c r="L94" s="139">
        <f t="shared" ref="L94" si="221">(L93/L113)</f>
        <v>4.0816326530612242E-2</v>
      </c>
      <c r="M94" s="137"/>
      <c r="N94" s="137"/>
      <c r="O94" s="137"/>
      <c r="P94" s="137"/>
      <c r="Q94" s="138">
        <f t="shared" ref="Q94:T94" si="222">(Q93/Q113)</f>
        <v>0.1</v>
      </c>
      <c r="R94" s="138">
        <f t="shared" si="222"/>
        <v>0.2</v>
      </c>
      <c r="S94" s="138">
        <f t="shared" si="222"/>
        <v>8.3333333333333329E-2</v>
      </c>
      <c r="T94" s="138">
        <f t="shared" si="222"/>
        <v>0</v>
      </c>
      <c r="U94" s="136">
        <f t="shared" ref="U94:AA94" si="223">(U93/U113)</f>
        <v>8.3333333333333329E-2</v>
      </c>
      <c r="V94" s="139">
        <f t="shared" si="223"/>
        <v>9.4339622641509441E-2</v>
      </c>
      <c r="W94" s="137"/>
      <c r="X94" s="137"/>
      <c r="Y94" s="137"/>
      <c r="Z94" s="137"/>
      <c r="AA94" s="140">
        <f t="shared" si="223"/>
        <v>7.1428571428571425E-2</v>
      </c>
      <c r="AB94" s="192"/>
      <c r="AC94" s="192"/>
      <c r="AD94" s="192"/>
      <c r="AE94" s="192"/>
    </row>
    <row r="95" spans="2:31" x14ac:dyDescent="0.25">
      <c r="B95" s="59">
        <v>2200</v>
      </c>
      <c r="C95" s="38" t="s">
        <v>307</v>
      </c>
      <c r="D95" s="38">
        <v>2</v>
      </c>
      <c r="E95" s="38">
        <v>0</v>
      </c>
      <c r="F95" s="38">
        <v>0</v>
      </c>
      <c r="G95" s="39">
        <v>0</v>
      </c>
      <c r="H95" s="39">
        <v>2</v>
      </c>
      <c r="I95" s="39">
        <v>1</v>
      </c>
      <c r="J95" s="39">
        <v>1</v>
      </c>
      <c r="K95" s="39">
        <v>2</v>
      </c>
      <c r="L95" s="40">
        <f t="shared" si="144"/>
        <v>6</v>
      </c>
      <c r="M95" s="141">
        <f t="shared" si="145"/>
        <v>1.2</v>
      </c>
      <c r="N95" s="40">
        <f t="shared" si="146"/>
        <v>2</v>
      </c>
      <c r="O95" s="141">
        <f t="shared" si="141"/>
        <v>0.74833147735478833</v>
      </c>
      <c r="P95" s="141">
        <f>(U95-M95)</f>
        <v>-1.2</v>
      </c>
      <c r="Q95" s="39">
        <v>0</v>
      </c>
      <c r="R95" s="39">
        <v>0</v>
      </c>
      <c r="S95" s="39">
        <v>2</v>
      </c>
      <c r="T95" s="39">
        <v>0</v>
      </c>
      <c r="U95" s="41">
        <v>0</v>
      </c>
      <c r="V95" s="40">
        <f>SUM(Q95:U95)</f>
        <v>2</v>
      </c>
      <c r="W95" s="141">
        <f>AVERAGE(Q95:U95)</f>
        <v>0.4</v>
      </c>
      <c r="X95" s="40">
        <f t="shared" si="147"/>
        <v>2</v>
      </c>
      <c r="Y95" s="141">
        <f>_xlfn.STDEV.P(Q95:U95)</f>
        <v>0.8</v>
      </c>
      <c r="Z95" s="141">
        <f>(U95-W95)</f>
        <v>-0.4</v>
      </c>
      <c r="AA95" s="42">
        <f>SUM(Q95:U95,F95:K95)</f>
        <v>8</v>
      </c>
      <c r="AB95" s="144">
        <f t="shared" si="149"/>
        <v>0.8</v>
      </c>
      <c r="AC95" s="42">
        <f t="shared" si="150"/>
        <v>2</v>
      </c>
      <c r="AD95" s="144">
        <f t="shared" si="151"/>
        <v>0.87177978870813466</v>
      </c>
      <c r="AE95" s="144">
        <f t="shared" si="152"/>
        <v>-0.8</v>
      </c>
    </row>
    <row r="96" spans="2:31" ht="15.75" thickBot="1" x14ac:dyDescent="0.3">
      <c r="B96" s="58" t="s">
        <v>28</v>
      </c>
      <c r="C96" s="43" t="s">
        <v>307</v>
      </c>
      <c r="D96" s="247">
        <f>(D95/D113)</f>
        <v>0.22222222222222221</v>
      </c>
      <c r="E96" s="247">
        <f t="shared" ref="E96:H96" si="224">(E95/E113)</f>
        <v>0</v>
      </c>
      <c r="F96" s="247">
        <f t="shared" si="224"/>
        <v>0</v>
      </c>
      <c r="G96" s="138">
        <f t="shared" si="224"/>
        <v>0</v>
      </c>
      <c r="H96" s="138">
        <f t="shared" si="224"/>
        <v>0.18181818181818182</v>
      </c>
      <c r="I96" s="138">
        <f>(I95/I113)</f>
        <v>0.16666666666666666</v>
      </c>
      <c r="J96" s="138">
        <f t="shared" ref="J96:K96" si="225">(J95/J113)</f>
        <v>0.14285714285714285</v>
      </c>
      <c r="K96" s="138">
        <f t="shared" si="225"/>
        <v>0.2</v>
      </c>
      <c r="L96" s="139">
        <f t="shared" ref="L96" si="226">(L95/L113)</f>
        <v>0.12244897959183673</v>
      </c>
      <c r="M96" s="137"/>
      <c r="N96" s="137"/>
      <c r="O96" s="137"/>
      <c r="P96" s="137"/>
      <c r="Q96" s="138">
        <f t="shared" ref="Q96:T96" si="227">(Q95/Q113)</f>
        <v>0</v>
      </c>
      <c r="R96" s="138">
        <f t="shared" si="227"/>
        <v>0</v>
      </c>
      <c r="S96" s="138">
        <f t="shared" si="227"/>
        <v>0.16666666666666666</v>
      </c>
      <c r="T96" s="138">
        <f t="shared" si="227"/>
        <v>0</v>
      </c>
      <c r="U96" s="136">
        <f t="shared" ref="U96:AA96" si="228">(U95/U113)</f>
        <v>0</v>
      </c>
      <c r="V96" s="139">
        <f t="shared" si="228"/>
        <v>3.7735849056603772E-2</v>
      </c>
      <c r="W96" s="137"/>
      <c r="X96" s="137"/>
      <c r="Y96" s="137"/>
      <c r="Z96" s="137"/>
      <c r="AA96" s="140">
        <f t="shared" si="228"/>
        <v>7.1428571428571425E-2</v>
      </c>
      <c r="AB96" s="192"/>
      <c r="AC96" s="192"/>
      <c r="AD96" s="192"/>
      <c r="AE96" s="192"/>
    </row>
    <row r="97" spans="2:31" x14ac:dyDescent="0.25">
      <c r="B97" s="59">
        <v>2300</v>
      </c>
      <c r="C97" s="38" t="s">
        <v>307</v>
      </c>
      <c r="D97" s="38">
        <v>0</v>
      </c>
      <c r="E97" s="38">
        <v>0</v>
      </c>
      <c r="F97" s="38">
        <v>0</v>
      </c>
      <c r="G97" s="39">
        <v>5</v>
      </c>
      <c r="H97" s="39">
        <v>0</v>
      </c>
      <c r="I97" s="39">
        <v>0</v>
      </c>
      <c r="J97" s="39">
        <v>0</v>
      </c>
      <c r="K97" s="39">
        <v>0</v>
      </c>
      <c r="L97" s="40">
        <f t="shared" si="144"/>
        <v>5</v>
      </c>
      <c r="M97" s="141">
        <f t="shared" si="145"/>
        <v>1</v>
      </c>
      <c r="N97" s="40">
        <f t="shared" si="146"/>
        <v>5</v>
      </c>
      <c r="O97" s="141">
        <f t="shared" si="141"/>
        <v>2</v>
      </c>
      <c r="P97" s="141">
        <f>(U97-M97)</f>
        <v>0</v>
      </c>
      <c r="Q97" s="39">
        <v>0</v>
      </c>
      <c r="R97" s="39">
        <v>0</v>
      </c>
      <c r="S97" s="39">
        <v>2</v>
      </c>
      <c r="T97" s="39">
        <v>1</v>
      </c>
      <c r="U97" s="41">
        <v>1</v>
      </c>
      <c r="V97" s="40">
        <f>SUM(Q97:U97)</f>
        <v>4</v>
      </c>
      <c r="W97" s="141">
        <f>AVERAGE(Q97:U97)</f>
        <v>0.8</v>
      </c>
      <c r="X97" s="40">
        <f t="shared" si="147"/>
        <v>2</v>
      </c>
      <c r="Y97" s="141">
        <f>_xlfn.STDEV.P(Q97:U97)</f>
        <v>0.74833147735478833</v>
      </c>
      <c r="Z97" s="141">
        <f>(U97-W97)</f>
        <v>0.19999999999999996</v>
      </c>
      <c r="AA97" s="42">
        <f>SUM(Q97:U97,F97:K97)</f>
        <v>9</v>
      </c>
      <c r="AB97" s="144">
        <f t="shared" si="149"/>
        <v>0.9</v>
      </c>
      <c r="AC97" s="42">
        <f t="shared" si="150"/>
        <v>5</v>
      </c>
      <c r="AD97" s="144">
        <f t="shared" si="151"/>
        <v>1.5132745950421556</v>
      </c>
      <c r="AE97" s="144">
        <f t="shared" si="152"/>
        <v>9.9999999999999978E-2</v>
      </c>
    </row>
    <row r="98" spans="2:31" ht="15.75" thickBot="1" x14ac:dyDescent="0.3">
      <c r="B98" s="58" t="s">
        <v>28</v>
      </c>
      <c r="C98" s="43" t="s">
        <v>307</v>
      </c>
      <c r="D98" s="247">
        <f>(D97/D113)</f>
        <v>0</v>
      </c>
      <c r="E98" s="247">
        <f t="shared" ref="E98:H98" si="229">(E97/E113)</f>
        <v>0</v>
      </c>
      <c r="F98" s="247">
        <f t="shared" si="229"/>
        <v>0</v>
      </c>
      <c r="G98" s="138">
        <f t="shared" si="229"/>
        <v>0.33333333333333331</v>
      </c>
      <c r="H98" s="138">
        <f t="shared" si="229"/>
        <v>0</v>
      </c>
      <c r="I98" s="138">
        <f>(I97/I113)</f>
        <v>0</v>
      </c>
      <c r="J98" s="138">
        <f t="shared" ref="J98:K98" si="230">(J97/J113)</f>
        <v>0</v>
      </c>
      <c r="K98" s="138">
        <f t="shared" si="230"/>
        <v>0</v>
      </c>
      <c r="L98" s="139">
        <f t="shared" ref="L98" si="231">(L97/L113)</f>
        <v>0.10204081632653061</v>
      </c>
      <c r="M98" s="137"/>
      <c r="N98" s="137"/>
      <c r="O98" s="137"/>
      <c r="P98" s="137"/>
      <c r="Q98" s="138">
        <f t="shared" ref="Q98:T98" si="232">(Q97/Q113)</f>
        <v>0</v>
      </c>
      <c r="R98" s="138">
        <f t="shared" si="232"/>
        <v>0</v>
      </c>
      <c r="S98" s="138">
        <f t="shared" si="232"/>
        <v>0.16666666666666666</v>
      </c>
      <c r="T98" s="138">
        <f t="shared" si="232"/>
        <v>0.1111111111111111</v>
      </c>
      <c r="U98" s="136">
        <f t="shared" ref="U98:AA98" si="233">(U97/U113)</f>
        <v>8.3333333333333329E-2</v>
      </c>
      <c r="V98" s="139">
        <f t="shared" si="233"/>
        <v>7.5471698113207544E-2</v>
      </c>
      <c r="W98" s="137"/>
      <c r="X98" s="137"/>
      <c r="Y98" s="137"/>
      <c r="Z98" s="137"/>
      <c r="AA98" s="140">
        <f t="shared" si="233"/>
        <v>8.0357142857142863E-2</v>
      </c>
      <c r="AB98" s="192"/>
      <c r="AC98" s="192"/>
      <c r="AD98" s="192"/>
      <c r="AE98" s="192"/>
    </row>
    <row r="99" spans="2:31" x14ac:dyDescent="0.25">
      <c r="B99" s="59">
        <v>0</v>
      </c>
      <c r="C99" s="38" t="s">
        <v>307</v>
      </c>
      <c r="D99" s="38">
        <v>0</v>
      </c>
      <c r="E99" s="38">
        <v>1</v>
      </c>
      <c r="F99" s="38">
        <v>1</v>
      </c>
      <c r="G99" s="39">
        <v>1</v>
      </c>
      <c r="H99" s="39">
        <v>1</v>
      </c>
      <c r="I99" s="39">
        <v>1</v>
      </c>
      <c r="J99" s="39">
        <v>0</v>
      </c>
      <c r="K99" s="39">
        <v>0</v>
      </c>
      <c r="L99" s="40">
        <f t="shared" si="144"/>
        <v>3</v>
      </c>
      <c r="M99" s="141">
        <f t="shared" si="145"/>
        <v>0.6</v>
      </c>
      <c r="N99" s="40">
        <f t="shared" si="146"/>
        <v>1</v>
      </c>
      <c r="O99" s="141">
        <f t="shared" si="141"/>
        <v>0.4898979485566356</v>
      </c>
      <c r="P99" s="141">
        <f>(U99-M99)</f>
        <v>0.4</v>
      </c>
      <c r="Q99" s="39">
        <v>0</v>
      </c>
      <c r="R99" s="39">
        <v>0</v>
      </c>
      <c r="S99" s="39">
        <v>1</v>
      </c>
      <c r="T99" s="39">
        <v>1</v>
      </c>
      <c r="U99" s="41">
        <v>1</v>
      </c>
      <c r="V99" s="40">
        <f>SUM(Q99:U99)</f>
        <v>3</v>
      </c>
      <c r="W99" s="141">
        <f>AVERAGE(Q99:U99)</f>
        <v>0.6</v>
      </c>
      <c r="X99" s="40">
        <f t="shared" si="147"/>
        <v>1</v>
      </c>
      <c r="Y99" s="141">
        <f>_xlfn.STDEV.P(Q99:U99)</f>
        <v>0.4898979485566356</v>
      </c>
      <c r="Z99" s="141">
        <f>(U99-W99)</f>
        <v>0.4</v>
      </c>
      <c r="AA99" s="42">
        <f>SUM(Q99:U99,F99:K99)</f>
        <v>7</v>
      </c>
      <c r="AB99" s="144">
        <f t="shared" si="149"/>
        <v>0.6</v>
      </c>
      <c r="AC99" s="42">
        <f t="shared" si="150"/>
        <v>1</v>
      </c>
      <c r="AD99" s="144">
        <f t="shared" si="151"/>
        <v>0.4898979485566356</v>
      </c>
      <c r="AE99" s="144">
        <f t="shared" si="152"/>
        <v>0.4</v>
      </c>
    </row>
    <row r="100" spans="2:31" ht="15.75" thickBot="1" x14ac:dyDescent="0.3">
      <c r="B100" s="58" t="s">
        <v>28</v>
      </c>
      <c r="C100" s="43" t="s">
        <v>307</v>
      </c>
      <c r="D100" s="247">
        <f>(D99/D113)</f>
        <v>0</v>
      </c>
      <c r="E100" s="247">
        <f t="shared" ref="E100:H100" si="234">(E99/E113)</f>
        <v>8.3333333333333329E-2</v>
      </c>
      <c r="F100" s="247">
        <f t="shared" si="234"/>
        <v>0.1</v>
      </c>
      <c r="G100" s="138">
        <f t="shared" si="234"/>
        <v>6.6666666666666666E-2</v>
      </c>
      <c r="H100" s="138">
        <f t="shared" si="234"/>
        <v>9.0909090909090912E-2</v>
      </c>
      <c r="I100" s="138">
        <f>(I99/I113)</f>
        <v>0.16666666666666666</v>
      </c>
      <c r="J100" s="138">
        <f t="shared" ref="J100:K100" si="235">(J99/J113)</f>
        <v>0</v>
      </c>
      <c r="K100" s="138">
        <f t="shared" si="235"/>
        <v>0</v>
      </c>
      <c r="L100" s="139">
        <f t="shared" ref="L100" si="236">(L99/L113)</f>
        <v>6.1224489795918366E-2</v>
      </c>
      <c r="M100" s="137"/>
      <c r="N100" s="137"/>
      <c r="O100" s="137"/>
      <c r="P100" s="137"/>
      <c r="Q100" s="138">
        <f t="shared" ref="Q100:T100" si="237">(Q99/Q113)</f>
        <v>0</v>
      </c>
      <c r="R100" s="138">
        <f t="shared" si="237"/>
        <v>0</v>
      </c>
      <c r="S100" s="138">
        <f t="shared" si="237"/>
        <v>8.3333333333333329E-2</v>
      </c>
      <c r="T100" s="138">
        <f t="shared" si="237"/>
        <v>0.1111111111111111</v>
      </c>
      <c r="U100" s="136">
        <f t="shared" ref="U100:AA100" si="238">(U99/U113)</f>
        <v>8.3333333333333329E-2</v>
      </c>
      <c r="V100" s="139">
        <f t="shared" si="238"/>
        <v>5.6603773584905662E-2</v>
      </c>
      <c r="W100" s="137"/>
      <c r="X100" s="137"/>
      <c r="Y100" s="137"/>
      <c r="Z100" s="137"/>
      <c r="AA100" s="140">
        <f t="shared" si="238"/>
        <v>6.25E-2</v>
      </c>
      <c r="AB100" s="192"/>
      <c r="AC100" s="192"/>
      <c r="AD100" s="192"/>
      <c r="AE100" s="192"/>
    </row>
    <row r="101" spans="2:31" x14ac:dyDescent="0.25">
      <c r="B101" s="59">
        <v>100</v>
      </c>
      <c r="C101" s="38" t="s">
        <v>307</v>
      </c>
      <c r="D101" s="38">
        <v>0</v>
      </c>
      <c r="E101" s="38">
        <v>0</v>
      </c>
      <c r="F101" s="38">
        <v>2</v>
      </c>
      <c r="G101" s="39">
        <v>0</v>
      </c>
      <c r="H101" s="39">
        <v>0</v>
      </c>
      <c r="I101" s="39">
        <v>1</v>
      </c>
      <c r="J101" s="39">
        <v>2</v>
      </c>
      <c r="K101" s="39">
        <v>1</v>
      </c>
      <c r="L101" s="40">
        <f t="shared" si="144"/>
        <v>4</v>
      </c>
      <c r="M101" s="141">
        <f t="shared" si="145"/>
        <v>0.8</v>
      </c>
      <c r="N101" s="40">
        <f t="shared" si="146"/>
        <v>2</v>
      </c>
      <c r="O101" s="141">
        <f t="shared" si="141"/>
        <v>0.74833147735478833</v>
      </c>
      <c r="P101" s="141">
        <f>(U101-M101)</f>
        <v>0.19999999999999996</v>
      </c>
      <c r="Q101" s="39">
        <v>0</v>
      </c>
      <c r="R101" s="39">
        <v>0</v>
      </c>
      <c r="S101" s="39">
        <v>0</v>
      </c>
      <c r="T101" s="39">
        <v>0</v>
      </c>
      <c r="U101" s="41">
        <v>1</v>
      </c>
      <c r="V101" s="40">
        <f>SUM(Q101:U101)</f>
        <v>1</v>
      </c>
      <c r="W101" s="141">
        <f>AVERAGE(Q101:U101)</f>
        <v>0.2</v>
      </c>
      <c r="X101" s="40">
        <f t="shared" si="147"/>
        <v>1</v>
      </c>
      <c r="Y101" s="141">
        <f>_xlfn.STDEV.P(Q101:U101)</f>
        <v>0.4</v>
      </c>
      <c r="Z101" s="141">
        <f>(U101-W101)</f>
        <v>0.8</v>
      </c>
      <c r="AA101" s="42">
        <f>SUM(Q101:U101,F101:K101)</f>
        <v>7</v>
      </c>
      <c r="AB101" s="144">
        <f t="shared" si="149"/>
        <v>0.5</v>
      </c>
      <c r="AC101" s="42">
        <f t="shared" si="150"/>
        <v>2</v>
      </c>
      <c r="AD101" s="144">
        <f t="shared" si="151"/>
        <v>0.67082039324993692</v>
      </c>
      <c r="AE101" s="144">
        <f t="shared" si="152"/>
        <v>0.5</v>
      </c>
    </row>
    <row r="102" spans="2:31" ht="15.75" thickBot="1" x14ac:dyDescent="0.3">
      <c r="B102" s="58" t="s">
        <v>28</v>
      </c>
      <c r="C102" s="43" t="s">
        <v>307</v>
      </c>
      <c r="D102" s="247">
        <f>(D101/D113)</f>
        <v>0</v>
      </c>
      <c r="E102" s="247">
        <f t="shared" ref="E102:H102" si="239">(E101/E113)</f>
        <v>0</v>
      </c>
      <c r="F102" s="247">
        <f t="shared" si="239"/>
        <v>0.2</v>
      </c>
      <c r="G102" s="138">
        <f t="shared" si="239"/>
        <v>0</v>
      </c>
      <c r="H102" s="138">
        <f t="shared" si="239"/>
        <v>0</v>
      </c>
      <c r="I102" s="138">
        <f>(I101/I113)</f>
        <v>0.16666666666666666</v>
      </c>
      <c r="J102" s="138">
        <f t="shared" ref="J102:K102" si="240">(J101/J113)</f>
        <v>0.2857142857142857</v>
      </c>
      <c r="K102" s="138">
        <f t="shared" si="240"/>
        <v>0.1</v>
      </c>
      <c r="L102" s="139">
        <f t="shared" ref="L102" si="241">(L101/L113)</f>
        <v>8.1632653061224483E-2</v>
      </c>
      <c r="M102" s="137"/>
      <c r="N102" s="137"/>
      <c r="O102" s="137"/>
      <c r="P102" s="137"/>
      <c r="Q102" s="138">
        <f t="shared" ref="Q102:T102" si="242">(Q101/Q113)</f>
        <v>0</v>
      </c>
      <c r="R102" s="138">
        <f t="shared" si="242"/>
        <v>0</v>
      </c>
      <c r="S102" s="138">
        <f t="shared" si="242"/>
        <v>0</v>
      </c>
      <c r="T102" s="138">
        <f t="shared" si="242"/>
        <v>0</v>
      </c>
      <c r="U102" s="136">
        <f t="shared" ref="U102:AA102" si="243">(U101/U113)</f>
        <v>8.3333333333333329E-2</v>
      </c>
      <c r="V102" s="139">
        <f t="shared" si="243"/>
        <v>1.8867924528301886E-2</v>
      </c>
      <c r="W102" s="137"/>
      <c r="X102" s="137"/>
      <c r="Y102" s="137"/>
      <c r="Z102" s="137"/>
      <c r="AA102" s="140">
        <f t="shared" si="243"/>
        <v>6.25E-2</v>
      </c>
      <c r="AB102" s="192"/>
      <c r="AC102" s="192"/>
      <c r="AD102" s="192"/>
      <c r="AE102" s="192"/>
    </row>
    <row r="103" spans="2:31" x14ac:dyDescent="0.25">
      <c r="B103" s="59">
        <v>200</v>
      </c>
      <c r="C103" s="38" t="s">
        <v>307</v>
      </c>
      <c r="D103" s="38">
        <v>2</v>
      </c>
      <c r="E103" s="38">
        <v>1</v>
      </c>
      <c r="F103" s="38">
        <v>0</v>
      </c>
      <c r="G103" s="39">
        <v>2</v>
      </c>
      <c r="H103" s="39">
        <v>1</v>
      </c>
      <c r="I103" s="39">
        <v>0</v>
      </c>
      <c r="J103" s="39">
        <v>0</v>
      </c>
      <c r="K103" s="39">
        <v>1</v>
      </c>
      <c r="L103" s="40">
        <f t="shared" si="144"/>
        <v>4</v>
      </c>
      <c r="M103" s="141">
        <f t="shared" si="145"/>
        <v>0.8</v>
      </c>
      <c r="N103" s="40">
        <f t="shared" si="146"/>
        <v>2</v>
      </c>
      <c r="O103" s="141">
        <f t="shared" si="141"/>
        <v>0.74833147735478833</v>
      </c>
      <c r="P103" s="141">
        <f>(U103-M103)</f>
        <v>0.19999999999999996</v>
      </c>
      <c r="Q103" s="39">
        <v>0</v>
      </c>
      <c r="R103" s="39">
        <v>3</v>
      </c>
      <c r="S103" s="39">
        <v>0</v>
      </c>
      <c r="T103" s="39">
        <v>1</v>
      </c>
      <c r="U103" s="41">
        <v>1</v>
      </c>
      <c r="V103" s="40">
        <f>SUM(Q103:U103)</f>
        <v>5</v>
      </c>
      <c r="W103" s="141">
        <f>AVERAGE(Q103:U103)</f>
        <v>1</v>
      </c>
      <c r="X103" s="40">
        <f t="shared" si="147"/>
        <v>3</v>
      </c>
      <c r="Y103" s="141">
        <f>_xlfn.STDEV.P(Q103:U103)</f>
        <v>1.0954451150103321</v>
      </c>
      <c r="Z103" s="141">
        <f>(U103-W103)</f>
        <v>0</v>
      </c>
      <c r="AA103" s="42">
        <f>SUM(Q103:U103,F103:K103)</f>
        <v>9</v>
      </c>
      <c r="AB103" s="144">
        <f t="shared" si="149"/>
        <v>0.9</v>
      </c>
      <c r="AC103" s="42">
        <f t="shared" si="150"/>
        <v>3</v>
      </c>
      <c r="AD103" s="144">
        <f t="shared" si="151"/>
        <v>0.94339811320566036</v>
      </c>
      <c r="AE103" s="144">
        <f t="shared" si="152"/>
        <v>9.9999999999999978E-2</v>
      </c>
    </row>
    <row r="104" spans="2:31" ht="15.75" thickBot="1" x14ac:dyDescent="0.3">
      <c r="B104" s="58" t="s">
        <v>28</v>
      </c>
      <c r="C104" s="43" t="s">
        <v>307</v>
      </c>
      <c r="D104" s="247">
        <f>(D103/D113)</f>
        <v>0.22222222222222221</v>
      </c>
      <c r="E104" s="247">
        <f t="shared" ref="E104:H104" si="244">(E103/E113)</f>
        <v>8.3333333333333329E-2</v>
      </c>
      <c r="F104" s="247">
        <f t="shared" si="244"/>
        <v>0</v>
      </c>
      <c r="G104" s="138">
        <f t="shared" si="244"/>
        <v>0.13333333333333333</v>
      </c>
      <c r="H104" s="138">
        <f t="shared" si="244"/>
        <v>9.0909090909090912E-2</v>
      </c>
      <c r="I104" s="138">
        <f>(I103/I113)</f>
        <v>0</v>
      </c>
      <c r="J104" s="138">
        <f t="shared" ref="J104:K104" si="245">(J103/J113)</f>
        <v>0</v>
      </c>
      <c r="K104" s="138">
        <f t="shared" si="245"/>
        <v>0.1</v>
      </c>
      <c r="L104" s="139">
        <f t="shared" ref="L104" si="246">(L103/L113)</f>
        <v>8.1632653061224483E-2</v>
      </c>
      <c r="M104" s="137"/>
      <c r="N104" s="137"/>
      <c r="O104" s="137"/>
      <c r="P104" s="137"/>
      <c r="Q104" s="138">
        <f t="shared" ref="Q104:T104" si="247">(Q103/Q113)</f>
        <v>0</v>
      </c>
      <c r="R104" s="138">
        <f t="shared" si="247"/>
        <v>0.3</v>
      </c>
      <c r="S104" s="138">
        <f t="shared" si="247"/>
        <v>0</v>
      </c>
      <c r="T104" s="138">
        <f t="shared" si="247"/>
        <v>0.1111111111111111</v>
      </c>
      <c r="U104" s="136">
        <f t="shared" ref="U104:AA104" si="248">(U103/U113)</f>
        <v>8.3333333333333329E-2</v>
      </c>
      <c r="V104" s="139">
        <f t="shared" si="248"/>
        <v>9.4339622641509441E-2</v>
      </c>
      <c r="W104" s="137"/>
      <c r="X104" s="137"/>
      <c r="Y104" s="137"/>
      <c r="Z104" s="137"/>
      <c r="AA104" s="140">
        <f t="shared" si="248"/>
        <v>8.0357142857142863E-2</v>
      </c>
      <c r="AB104" s="192"/>
      <c r="AC104" s="192"/>
      <c r="AD104" s="192"/>
      <c r="AE104" s="192"/>
    </row>
    <row r="105" spans="2:31" x14ac:dyDescent="0.25">
      <c r="B105" s="59">
        <v>300</v>
      </c>
      <c r="C105" s="38" t="s">
        <v>307</v>
      </c>
      <c r="D105" s="38">
        <v>0</v>
      </c>
      <c r="E105" s="38">
        <v>1</v>
      </c>
      <c r="F105" s="38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f t="shared" si="144"/>
        <v>0</v>
      </c>
      <c r="M105" s="141">
        <f t="shared" si="145"/>
        <v>0</v>
      </c>
      <c r="N105" s="40">
        <f t="shared" si="146"/>
        <v>0</v>
      </c>
      <c r="O105" s="141">
        <f t="shared" si="141"/>
        <v>0</v>
      </c>
      <c r="P105" s="141">
        <f>(U105-M105)</f>
        <v>0</v>
      </c>
      <c r="Q105" s="39">
        <v>0</v>
      </c>
      <c r="R105" s="39">
        <v>1</v>
      </c>
      <c r="S105" s="39">
        <v>0</v>
      </c>
      <c r="T105" s="39">
        <v>0</v>
      </c>
      <c r="U105" s="41">
        <v>0</v>
      </c>
      <c r="V105" s="40">
        <f>SUM(Q105:U105)</f>
        <v>1</v>
      </c>
      <c r="W105" s="141">
        <f>AVERAGE(Q105:U105)</f>
        <v>0.2</v>
      </c>
      <c r="X105" s="40">
        <f t="shared" si="147"/>
        <v>1</v>
      </c>
      <c r="Y105" s="141">
        <f>_xlfn.STDEV.P(Q105:U105)</f>
        <v>0.4</v>
      </c>
      <c r="Z105" s="141">
        <f>(U105-W105)</f>
        <v>-0.2</v>
      </c>
      <c r="AA105" s="42">
        <f>SUM(Q105:U105,F105:K105)</f>
        <v>1</v>
      </c>
      <c r="AB105" s="144">
        <f t="shared" si="149"/>
        <v>0.1</v>
      </c>
      <c r="AC105" s="42">
        <f t="shared" si="150"/>
        <v>1</v>
      </c>
      <c r="AD105" s="144">
        <f t="shared" si="151"/>
        <v>0.3</v>
      </c>
      <c r="AE105" s="144">
        <f t="shared" si="152"/>
        <v>-0.1</v>
      </c>
    </row>
    <row r="106" spans="2:31" ht="15.75" thickBot="1" x14ac:dyDescent="0.3">
      <c r="B106" s="58" t="s">
        <v>28</v>
      </c>
      <c r="C106" s="43" t="s">
        <v>307</v>
      </c>
      <c r="D106" s="247">
        <f>(D105/D113)</f>
        <v>0</v>
      </c>
      <c r="E106" s="247">
        <f t="shared" ref="E106:H106" si="249">(E105/E113)</f>
        <v>8.3333333333333329E-2</v>
      </c>
      <c r="F106" s="247">
        <f t="shared" si="249"/>
        <v>0</v>
      </c>
      <c r="G106" s="138">
        <f t="shared" si="249"/>
        <v>0</v>
      </c>
      <c r="H106" s="138">
        <f t="shared" si="249"/>
        <v>0</v>
      </c>
      <c r="I106" s="138">
        <f>(I105/I113)</f>
        <v>0</v>
      </c>
      <c r="J106" s="138">
        <f t="shared" ref="J106:K106" si="250">(J105/J113)</f>
        <v>0</v>
      </c>
      <c r="K106" s="138">
        <f t="shared" si="250"/>
        <v>0</v>
      </c>
      <c r="L106" s="139">
        <f t="shared" ref="L106" si="251">(L105/L113)</f>
        <v>0</v>
      </c>
      <c r="M106" s="137"/>
      <c r="N106" s="137"/>
      <c r="O106" s="137"/>
      <c r="P106" s="137"/>
      <c r="Q106" s="138">
        <f t="shared" ref="Q106:T106" si="252">(Q105/Q113)</f>
        <v>0</v>
      </c>
      <c r="R106" s="138">
        <f t="shared" si="252"/>
        <v>0.1</v>
      </c>
      <c r="S106" s="138">
        <f t="shared" si="252"/>
        <v>0</v>
      </c>
      <c r="T106" s="138">
        <f t="shared" si="252"/>
        <v>0</v>
      </c>
      <c r="U106" s="136">
        <f t="shared" ref="U106:AA106" si="253">(U105/U113)</f>
        <v>0</v>
      </c>
      <c r="V106" s="139">
        <f t="shared" si="253"/>
        <v>1.8867924528301886E-2</v>
      </c>
      <c r="W106" s="137"/>
      <c r="X106" s="137"/>
      <c r="Y106" s="137"/>
      <c r="Z106" s="137"/>
      <c r="AA106" s="140">
        <f t="shared" si="253"/>
        <v>8.9285714285714281E-3</v>
      </c>
      <c r="AB106" s="192"/>
      <c r="AC106" s="192"/>
      <c r="AD106" s="192"/>
      <c r="AE106" s="192"/>
    </row>
    <row r="107" spans="2:31" x14ac:dyDescent="0.25">
      <c r="B107" s="59">
        <v>400</v>
      </c>
      <c r="C107" s="38" t="s">
        <v>307</v>
      </c>
      <c r="D107" s="38">
        <v>2</v>
      </c>
      <c r="E107" s="38">
        <v>1</v>
      </c>
      <c r="F107" s="38">
        <v>0</v>
      </c>
      <c r="G107" s="39">
        <v>0</v>
      </c>
      <c r="H107" s="39">
        <v>1</v>
      </c>
      <c r="I107" s="39">
        <v>0</v>
      </c>
      <c r="J107" s="39">
        <v>0</v>
      </c>
      <c r="K107" s="39">
        <v>0</v>
      </c>
      <c r="L107" s="40">
        <f t="shared" si="144"/>
        <v>1</v>
      </c>
      <c r="M107" s="141">
        <f t="shared" si="145"/>
        <v>0.2</v>
      </c>
      <c r="N107" s="40">
        <f t="shared" si="146"/>
        <v>1</v>
      </c>
      <c r="O107" s="141">
        <f t="shared" si="141"/>
        <v>0.4</v>
      </c>
      <c r="P107" s="141">
        <f>(U107-M107)</f>
        <v>-0.2</v>
      </c>
      <c r="Q107" s="39">
        <v>0</v>
      </c>
      <c r="R107" s="39">
        <v>1</v>
      </c>
      <c r="S107" s="39">
        <v>0</v>
      </c>
      <c r="T107" s="39">
        <v>0</v>
      </c>
      <c r="U107" s="41">
        <v>0</v>
      </c>
      <c r="V107" s="40">
        <f>SUM(Q107:U107)</f>
        <v>1</v>
      </c>
      <c r="W107" s="141">
        <f>AVERAGE(Q107:U107)</f>
        <v>0.2</v>
      </c>
      <c r="X107" s="40">
        <f t="shared" si="147"/>
        <v>1</v>
      </c>
      <c r="Y107" s="141">
        <f>_xlfn.STDEV.P(Q107:U107)</f>
        <v>0.4</v>
      </c>
      <c r="Z107" s="141">
        <f>(U107-W107)</f>
        <v>-0.2</v>
      </c>
      <c r="AA107" s="42">
        <f>SUM(Q107:U107,F107:K107)</f>
        <v>2</v>
      </c>
      <c r="AB107" s="144">
        <f t="shared" si="149"/>
        <v>0.2</v>
      </c>
      <c r="AC107" s="42">
        <f t="shared" si="150"/>
        <v>1</v>
      </c>
      <c r="AD107" s="144">
        <f t="shared" si="151"/>
        <v>0.4</v>
      </c>
      <c r="AE107" s="144">
        <f t="shared" si="152"/>
        <v>-0.2</v>
      </c>
    </row>
    <row r="108" spans="2:31" ht="15.75" thickBot="1" x14ac:dyDescent="0.3">
      <c r="B108" s="58" t="s">
        <v>28</v>
      </c>
      <c r="C108" s="43" t="s">
        <v>307</v>
      </c>
      <c r="D108" s="247">
        <f>(D107/D113)</f>
        <v>0.22222222222222221</v>
      </c>
      <c r="E108" s="247">
        <f t="shared" ref="E108:H108" si="254">(E107/E113)</f>
        <v>8.3333333333333329E-2</v>
      </c>
      <c r="F108" s="247">
        <f t="shared" si="254"/>
        <v>0</v>
      </c>
      <c r="G108" s="138">
        <f t="shared" si="254"/>
        <v>0</v>
      </c>
      <c r="H108" s="138">
        <f t="shared" si="254"/>
        <v>9.0909090909090912E-2</v>
      </c>
      <c r="I108" s="138">
        <f>(I107/I113)</f>
        <v>0</v>
      </c>
      <c r="J108" s="138">
        <f t="shared" ref="J108:K108" si="255">(J107/J113)</f>
        <v>0</v>
      </c>
      <c r="K108" s="138">
        <f t="shared" si="255"/>
        <v>0</v>
      </c>
      <c r="L108" s="139">
        <f t="shared" ref="L108" si="256">(L107/L113)</f>
        <v>2.0408163265306121E-2</v>
      </c>
      <c r="M108" s="137"/>
      <c r="N108" s="137"/>
      <c r="O108" s="137"/>
      <c r="P108" s="137"/>
      <c r="Q108" s="138">
        <f t="shared" ref="Q108:T108" si="257">(Q107/Q113)</f>
        <v>0</v>
      </c>
      <c r="R108" s="138">
        <f t="shared" si="257"/>
        <v>0.1</v>
      </c>
      <c r="S108" s="138">
        <f t="shared" si="257"/>
        <v>0</v>
      </c>
      <c r="T108" s="138">
        <f t="shared" si="257"/>
        <v>0</v>
      </c>
      <c r="U108" s="136">
        <f t="shared" ref="U108:AA108" si="258">(U107/U113)</f>
        <v>0</v>
      </c>
      <c r="V108" s="139">
        <f t="shared" si="258"/>
        <v>1.8867924528301886E-2</v>
      </c>
      <c r="W108" s="137"/>
      <c r="X108" s="137"/>
      <c r="Y108" s="137"/>
      <c r="Z108" s="137"/>
      <c r="AA108" s="140">
        <f t="shared" si="258"/>
        <v>1.7857142857142856E-2</v>
      </c>
      <c r="AB108" s="192"/>
      <c r="AC108" s="192"/>
      <c r="AD108" s="192"/>
      <c r="AE108" s="192"/>
    </row>
    <row r="109" spans="2:31" x14ac:dyDescent="0.25">
      <c r="B109" s="59">
        <v>500</v>
      </c>
      <c r="C109" s="38" t="s">
        <v>307</v>
      </c>
      <c r="D109" s="38">
        <v>1</v>
      </c>
      <c r="E109" s="38">
        <v>1</v>
      </c>
      <c r="F109" s="38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f t="shared" si="144"/>
        <v>0</v>
      </c>
      <c r="M109" s="141">
        <f t="shared" si="145"/>
        <v>0</v>
      </c>
      <c r="N109" s="40">
        <f t="shared" si="146"/>
        <v>0</v>
      </c>
      <c r="O109" s="141">
        <f t="shared" si="141"/>
        <v>0</v>
      </c>
      <c r="P109" s="141">
        <f>(U109-M109)</f>
        <v>0</v>
      </c>
      <c r="Q109" s="39">
        <v>0</v>
      </c>
      <c r="R109" s="39">
        <v>0</v>
      </c>
      <c r="S109" s="39">
        <v>0</v>
      </c>
      <c r="T109" s="39">
        <v>0</v>
      </c>
      <c r="U109" s="41">
        <v>0</v>
      </c>
      <c r="V109" s="40">
        <f>SUM(Q109:U109)</f>
        <v>0</v>
      </c>
      <c r="W109" s="141">
        <f>AVERAGE(Q109:U109)</f>
        <v>0</v>
      </c>
      <c r="X109" s="40">
        <f t="shared" si="147"/>
        <v>0</v>
      </c>
      <c r="Y109" s="141">
        <f>_xlfn.STDEV.P(Q109:U109)</f>
        <v>0</v>
      </c>
      <c r="Z109" s="141">
        <f>(U109-W109)</f>
        <v>0</v>
      </c>
      <c r="AA109" s="42">
        <f>SUM(Q109:U109,F109:K109)</f>
        <v>0</v>
      </c>
      <c r="AB109" s="144">
        <f t="shared" si="149"/>
        <v>0</v>
      </c>
      <c r="AC109" s="42">
        <f t="shared" si="150"/>
        <v>0</v>
      </c>
      <c r="AD109" s="144">
        <f t="shared" si="151"/>
        <v>0</v>
      </c>
      <c r="AE109" s="144">
        <f t="shared" si="152"/>
        <v>0</v>
      </c>
    </row>
    <row r="110" spans="2:31" ht="15.75" thickBot="1" x14ac:dyDescent="0.3">
      <c r="B110" s="58" t="s">
        <v>28</v>
      </c>
      <c r="C110" s="43" t="s">
        <v>307</v>
      </c>
      <c r="D110" s="247">
        <f>(D109/D113)</f>
        <v>0.1111111111111111</v>
      </c>
      <c r="E110" s="247">
        <f t="shared" ref="E110:H110" si="259">(E109/E113)</f>
        <v>8.3333333333333329E-2</v>
      </c>
      <c r="F110" s="247">
        <f t="shared" si="259"/>
        <v>0</v>
      </c>
      <c r="G110" s="138">
        <f t="shared" si="259"/>
        <v>0</v>
      </c>
      <c r="H110" s="138">
        <f t="shared" si="259"/>
        <v>0</v>
      </c>
      <c r="I110" s="138">
        <f>(I109/I113)</f>
        <v>0</v>
      </c>
      <c r="J110" s="138">
        <f t="shared" ref="J110:K110" si="260">(J109/J113)</f>
        <v>0</v>
      </c>
      <c r="K110" s="138">
        <f t="shared" si="260"/>
        <v>0</v>
      </c>
      <c r="L110" s="139">
        <f t="shared" ref="L110" si="261">(L109/L113)</f>
        <v>0</v>
      </c>
      <c r="M110" s="137"/>
      <c r="N110" s="137"/>
      <c r="O110" s="137"/>
      <c r="P110" s="137"/>
      <c r="Q110" s="138">
        <f t="shared" ref="Q110:T110" si="262">(Q109/Q113)</f>
        <v>0</v>
      </c>
      <c r="R110" s="138">
        <f t="shared" si="262"/>
        <v>0</v>
      </c>
      <c r="S110" s="138">
        <f t="shared" si="262"/>
        <v>0</v>
      </c>
      <c r="T110" s="138">
        <f t="shared" si="262"/>
        <v>0</v>
      </c>
      <c r="U110" s="136">
        <f t="shared" ref="U110:AA110" si="263">(U109/U113)</f>
        <v>0</v>
      </c>
      <c r="V110" s="139">
        <f t="shared" si="263"/>
        <v>0</v>
      </c>
      <c r="W110" s="137"/>
      <c r="X110" s="137"/>
      <c r="Y110" s="137"/>
      <c r="Z110" s="137"/>
      <c r="AA110" s="140">
        <f t="shared" si="263"/>
        <v>0</v>
      </c>
      <c r="AB110" s="192"/>
      <c r="AC110" s="192"/>
      <c r="AD110" s="192"/>
      <c r="AE110" s="192"/>
    </row>
    <row r="111" spans="2:31" x14ac:dyDescent="0.25">
      <c r="B111" s="59">
        <v>600</v>
      </c>
      <c r="C111" s="38" t="s">
        <v>307</v>
      </c>
      <c r="D111" s="38">
        <v>0</v>
      </c>
      <c r="E111" s="38">
        <v>0</v>
      </c>
      <c r="F111" s="38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f t="shared" si="144"/>
        <v>0</v>
      </c>
      <c r="M111" s="141">
        <f t="shared" si="145"/>
        <v>0</v>
      </c>
      <c r="N111" s="40">
        <f t="shared" si="146"/>
        <v>0</v>
      </c>
      <c r="O111" s="141">
        <f t="shared" si="141"/>
        <v>0</v>
      </c>
      <c r="P111" s="40">
        <f>(U111-M111)</f>
        <v>0</v>
      </c>
      <c r="Q111" s="39">
        <v>0</v>
      </c>
      <c r="R111" s="39">
        <v>0</v>
      </c>
      <c r="S111" s="39">
        <v>0</v>
      </c>
      <c r="T111" s="39">
        <v>0</v>
      </c>
      <c r="U111" s="41">
        <v>0</v>
      </c>
      <c r="V111" s="40">
        <f>SUM(Q111:U111)</f>
        <v>0</v>
      </c>
      <c r="W111" s="141">
        <f>AVERAGE(Q111:U111)</f>
        <v>0</v>
      </c>
      <c r="X111" s="40">
        <f t="shared" si="147"/>
        <v>0</v>
      </c>
      <c r="Y111" s="141">
        <f>_xlfn.STDEV.P(Q111:U111)</f>
        <v>0</v>
      </c>
      <c r="Z111" s="141">
        <f>(U111-W111)</f>
        <v>0</v>
      </c>
      <c r="AA111" s="42">
        <f>SUM(Q111:U111,F111:K111)</f>
        <v>0</v>
      </c>
      <c r="AB111" s="144">
        <f t="shared" si="149"/>
        <v>0</v>
      </c>
      <c r="AC111" s="42">
        <f t="shared" si="150"/>
        <v>0</v>
      </c>
      <c r="AD111" s="144">
        <f t="shared" si="151"/>
        <v>0</v>
      </c>
      <c r="AE111" s="144">
        <f t="shared" si="152"/>
        <v>0</v>
      </c>
    </row>
    <row r="112" spans="2:31" ht="15.75" thickBot="1" x14ac:dyDescent="0.3">
      <c r="B112" s="58" t="s">
        <v>28</v>
      </c>
      <c r="C112" s="43" t="s">
        <v>307</v>
      </c>
      <c r="D112" s="247">
        <f>(D111/D113)</f>
        <v>0</v>
      </c>
      <c r="E112" s="247">
        <f t="shared" ref="E112:H112" si="264">(E111/E113)</f>
        <v>0</v>
      </c>
      <c r="F112" s="247">
        <f t="shared" si="264"/>
        <v>0</v>
      </c>
      <c r="G112" s="138">
        <f t="shared" si="264"/>
        <v>0</v>
      </c>
      <c r="H112" s="138">
        <f t="shared" si="264"/>
        <v>0</v>
      </c>
      <c r="I112" s="138">
        <f>(I111/I113)</f>
        <v>0</v>
      </c>
      <c r="J112" s="138">
        <f t="shared" ref="J112:K112" si="265">(J111/J113)</f>
        <v>0</v>
      </c>
      <c r="K112" s="138">
        <f t="shared" si="265"/>
        <v>0</v>
      </c>
      <c r="L112" s="139">
        <f t="shared" ref="L112" si="266">(L111/L113)</f>
        <v>0</v>
      </c>
      <c r="M112" s="137"/>
      <c r="N112" s="137"/>
      <c r="O112" s="137"/>
      <c r="P112" s="137"/>
      <c r="Q112" s="138">
        <f t="shared" ref="Q112:T112" si="267">(Q111/Q113)</f>
        <v>0</v>
      </c>
      <c r="R112" s="138">
        <f t="shared" si="267"/>
        <v>0</v>
      </c>
      <c r="S112" s="138">
        <f t="shared" si="267"/>
        <v>0</v>
      </c>
      <c r="T112" s="138">
        <f t="shared" si="267"/>
        <v>0</v>
      </c>
      <c r="U112" s="136">
        <f t="shared" ref="U112:AA112" si="268">(U111/U113)</f>
        <v>0</v>
      </c>
      <c r="V112" s="139">
        <f t="shared" si="268"/>
        <v>0</v>
      </c>
      <c r="W112" s="137"/>
      <c r="X112" s="137"/>
      <c r="Y112" s="137"/>
      <c r="Z112" s="137"/>
      <c r="AA112" s="140">
        <f t="shared" si="268"/>
        <v>0</v>
      </c>
      <c r="AB112" s="192"/>
      <c r="AC112" s="192"/>
      <c r="AD112" s="192"/>
      <c r="AE112" s="192"/>
    </row>
    <row r="113" spans="2:31" ht="24" x14ac:dyDescent="0.25">
      <c r="B113" s="36" t="s">
        <v>238</v>
      </c>
      <c r="C113" s="116" t="s">
        <v>307</v>
      </c>
      <c r="D113" s="116">
        <v>9</v>
      </c>
      <c r="E113" s="116">
        <v>12</v>
      </c>
      <c r="F113" s="116">
        <v>10</v>
      </c>
      <c r="G113" s="117">
        <v>15</v>
      </c>
      <c r="H113" s="117">
        <v>11</v>
      </c>
      <c r="I113" s="117">
        <v>6</v>
      </c>
      <c r="J113" s="117">
        <v>7</v>
      </c>
      <c r="K113" s="117">
        <v>10</v>
      </c>
      <c r="L113" s="32">
        <f t="shared" si="144"/>
        <v>49</v>
      </c>
      <c r="M113" s="132">
        <f t="shared" si="145"/>
        <v>9.8000000000000007</v>
      </c>
      <c r="N113" s="32">
        <f t="shared" si="146"/>
        <v>9</v>
      </c>
      <c r="O113" s="132">
        <f t="shared" si="141"/>
        <v>3.1874754901018454</v>
      </c>
      <c r="P113" s="118">
        <f>(U113-M113)</f>
        <v>2.1999999999999993</v>
      </c>
      <c r="Q113" s="117">
        <v>10</v>
      </c>
      <c r="R113" s="117">
        <v>10</v>
      </c>
      <c r="S113" s="117">
        <v>12</v>
      </c>
      <c r="T113" s="117">
        <v>9</v>
      </c>
      <c r="U113" s="120">
        <v>12</v>
      </c>
      <c r="V113" s="118">
        <f>SUM(Q113:U113)</f>
        <v>53</v>
      </c>
      <c r="W113" s="118">
        <f>AVERAGE(Q113:U113)</f>
        <v>10.6</v>
      </c>
      <c r="X113" s="32">
        <f t="shared" si="147"/>
        <v>3</v>
      </c>
      <c r="Y113" s="119">
        <f>_xlfn.STDEV.P(Q113:U113)</f>
        <v>1.2</v>
      </c>
      <c r="Z113" s="118">
        <f>(U113-W113)</f>
        <v>1.4000000000000004</v>
      </c>
      <c r="AA113" s="121">
        <f>SUM(Q113:U113,F113:K113)</f>
        <v>112</v>
      </c>
      <c r="AB113" s="131">
        <f t="shared" si="149"/>
        <v>10.199999999999999</v>
      </c>
      <c r="AC113" s="34">
        <f t="shared" si="150"/>
        <v>9</v>
      </c>
      <c r="AD113" s="131">
        <f t="shared" si="151"/>
        <v>2.4413111231467406</v>
      </c>
      <c r="AE113" s="122">
        <f>(U113-AB113)</f>
        <v>1.8000000000000007</v>
      </c>
    </row>
    <row r="114" spans="2:31" ht="36" x14ac:dyDescent="0.25">
      <c r="B114" s="160" t="s">
        <v>338</v>
      </c>
      <c r="C114" s="13" t="s">
        <v>307</v>
      </c>
      <c r="D114" s="13">
        <v>46</v>
      </c>
      <c r="E114" s="13">
        <v>53</v>
      </c>
      <c r="F114" s="13">
        <v>62</v>
      </c>
      <c r="G114" s="14">
        <v>57</v>
      </c>
      <c r="H114" s="14">
        <v>66</v>
      </c>
      <c r="I114" s="14">
        <v>40</v>
      </c>
      <c r="J114" s="14">
        <v>42</v>
      </c>
      <c r="K114" s="14">
        <v>50</v>
      </c>
      <c r="L114" s="40">
        <f t="shared" si="144"/>
        <v>255</v>
      </c>
      <c r="M114" s="141">
        <f t="shared" si="145"/>
        <v>51</v>
      </c>
      <c r="N114" s="40">
        <f t="shared" si="146"/>
        <v>26</v>
      </c>
      <c r="O114" s="141">
        <f t="shared" si="141"/>
        <v>9.633275663033837</v>
      </c>
      <c r="P114" s="15">
        <f>(U114-M114)</f>
        <v>12</v>
      </c>
      <c r="Q114" s="14">
        <v>66</v>
      </c>
      <c r="R114" s="14">
        <v>58</v>
      </c>
      <c r="S114" s="14">
        <v>64</v>
      </c>
      <c r="T114" s="14">
        <v>60</v>
      </c>
      <c r="U114" s="16">
        <v>63</v>
      </c>
      <c r="V114" s="15">
        <f>SUM(Q114:U114)</f>
        <v>311</v>
      </c>
      <c r="W114" s="15">
        <f>AVERAGE(Q114:U114)</f>
        <v>62.2</v>
      </c>
      <c r="X114" s="40">
        <f t="shared" si="147"/>
        <v>8</v>
      </c>
      <c r="Y114" s="69">
        <f>_xlfn.STDEV.P(Q114:U114)</f>
        <v>2.8565713714171399</v>
      </c>
      <c r="Z114" s="15">
        <f>(U114-W114)</f>
        <v>0.79999999999999716</v>
      </c>
      <c r="AA114" s="17">
        <f>SUM(Q114:U114,F114:K114)</f>
        <v>628</v>
      </c>
      <c r="AB114" s="144">
        <f t="shared" si="149"/>
        <v>56.6</v>
      </c>
      <c r="AC114" s="42">
        <f t="shared" si="150"/>
        <v>26</v>
      </c>
      <c r="AD114" s="144">
        <f t="shared" si="151"/>
        <v>9.0465463023189141</v>
      </c>
      <c r="AE114" s="73">
        <f>(U114-AB114)</f>
        <v>6.3999999999999986</v>
      </c>
    </row>
    <row r="115" spans="2:31" ht="24" x14ac:dyDescent="0.25">
      <c r="B115" s="67" t="s">
        <v>239</v>
      </c>
      <c r="C115" s="68" t="s">
        <v>307</v>
      </c>
      <c r="D115" s="245">
        <f>(D113/D114)</f>
        <v>0.19565217391304349</v>
      </c>
      <c r="E115" s="245">
        <f t="shared" ref="E115:H115" si="269">(E113/E114)</f>
        <v>0.22641509433962265</v>
      </c>
      <c r="F115" s="245">
        <f t="shared" si="269"/>
        <v>0.16129032258064516</v>
      </c>
      <c r="G115" s="75">
        <f t="shared" si="269"/>
        <v>0.26315789473684209</v>
      </c>
      <c r="H115" s="75">
        <f t="shared" si="269"/>
        <v>0.16666666666666666</v>
      </c>
      <c r="I115" s="75">
        <f>(I113/I114)</f>
        <v>0.15</v>
      </c>
      <c r="J115" s="75">
        <f t="shared" ref="J115:K115" si="270">(J113/J114)</f>
        <v>0.16666666666666666</v>
      </c>
      <c r="K115" s="75">
        <f t="shared" si="270"/>
        <v>0.2</v>
      </c>
      <c r="L115" s="113">
        <f>(L113/L114)</f>
        <v>0.19215686274509805</v>
      </c>
      <c r="M115" s="157"/>
      <c r="N115" s="157"/>
      <c r="O115" s="157"/>
      <c r="P115" s="157"/>
      <c r="Q115" s="75">
        <f t="shared" ref="Q115:T115" si="271">(Q113/Q114)</f>
        <v>0.15151515151515152</v>
      </c>
      <c r="R115" s="75">
        <f t="shared" si="271"/>
        <v>0.17241379310344829</v>
      </c>
      <c r="S115" s="75">
        <f t="shared" si="271"/>
        <v>0.1875</v>
      </c>
      <c r="T115" s="75">
        <f t="shared" si="271"/>
        <v>0.15</v>
      </c>
      <c r="U115" s="111">
        <f t="shared" ref="U115:V115" si="272">(U113/U114)</f>
        <v>0.19047619047619047</v>
      </c>
      <c r="V115" s="113">
        <f t="shared" si="272"/>
        <v>0.17041800643086816</v>
      </c>
      <c r="W115" s="157"/>
      <c r="X115" s="157"/>
      <c r="Y115" s="157"/>
      <c r="Z115" s="157"/>
      <c r="AA115" s="112">
        <f>(AA113/AA114)</f>
        <v>0.17834394904458598</v>
      </c>
      <c r="AB115" s="156"/>
      <c r="AC115" s="156"/>
      <c r="AD115" s="156"/>
      <c r="AE115" s="156"/>
    </row>
    <row r="116" spans="2:31" x14ac:dyDescent="0.25">
      <c r="B116" s="62"/>
    </row>
    <row r="117" spans="2:31" x14ac:dyDescent="0.25">
      <c r="B117" s="274"/>
      <c r="C117" s="283" t="s">
        <v>241</v>
      </c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</row>
    <row r="118" spans="2:31" ht="24.75" thickBot="1" x14ac:dyDescent="0.3">
      <c r="B118" s="18"/>
      <c r="C118" s="19">
        <v>2009</v>
      </c>
      <c r="D118" s="19">
        <v>2010</v>
      </c>
      <c r="E118" s="19">
        <v>2011</v>
      </c>
      <c r="F118" s="19">
        <v>2012</v>
      </c>
      <c r="G118" s="20">
        <v>2013</v>
      </c>
      <c r="H118" s="20">
        <v>2014</v>
      </c>
      <c r="I118" s="20">
        <v>2015</v>
      </c>
      <c r="J118" s="20">
        <v>2016</v>
      </c>
      <c r="K118" s="20">
        <v>2017</v>
      </c>
      <c r="L118" s="21" t="s">
        <v>0</v>
      </c>
      <c r="M118" s="21" t="s">
        <v>1</v>
      </c>
      <c r="N118" s="21" t="s">
        <v>2</v>
      </c>
      <c r="O118" s="21" t="s">
        <v>3</v>
      </c>
      <c r="P118" s="21" t="s">
        <v>435</v>
      </c>
      <c r="Q118" s="20">
        <v>2018</v>
      </c>
      <c r="R118" s="20">
        <v>2019</v>
      </c>
      <c r="S118" s="20">
        <v>2020</v>
      </c>
      <c r="T118" s="20">
        <v>2021</v>
      </c>
      <c r="U118" s="22">
        <v>2022</v>
      </c>
      <c r="V118" s="21" t="s">
        <v>0</v>
      </c>
      <c r="W118" s="21" t="s">
        <v>1</v>
      </c>
      <c r="X118" s="21" t="s">
        <v>2</v>
      </c>
      <c r="Y118" s="21" t="s">
        <v>3</v>
      </c>
      <c r="Z118" s="21" t="s">
        <v>435</v>
      </c>
      <c r="AA118" s="23" t="s">
        <v>5</v>
      </c>
      <c r="AB118" s="23" t="s">
        <v>6</v>
      </c>
      <c r="AC118" s="23" t="s">
        <v>7</v>
      </c>
      <c r="AD118" s="23" t="s">
        <v>8</v>
      </c>
      <c r="AE118" s="23" t="s">
        <v>435</v>
      </c>
    </row>
    <row r="119" spans="2:31" x14ac:dyDescent="0.25">
      <c r="B119" s="59" t="s">
        <v>153</v>
      </c>
      <c r="C119" s="38" t="s">
        <v>307</v>
      </c>
      <c r="D119" s="38">
        <v>0</v>
      </c>
      <c r="E119" s="38">
        <v>1</v>
      </c>
      <c r="F119" s="38">
        <v>0</v>
      </c>
      <c r="G119" s="39">
        <v>1</v>
      </c>
      <c r="H119" s="39">
        <v>1</v>
      </c>
      <c r="I119" s="39">
        <v>0</v>
      </c>
      <c r="J119" s="39">
        <v>2</v>
      </c>
      <c r="K119" s="39">
        <v>2</v>
      </c>
      <c r="L119" s="40">
        <f>SUM(G119:K119)</f>
        <v>6</v>
      </c>
      <c r="M119" s="141">
        <f>AVERAGE(G119:K119)</f>
        <v>1.2</v>
      </c>
      <c r="N119" s="40">
        <f>MAX(G119:K119)-MIN(G119:K119)</f>
        <v>2</v>
      </c>
      <c r="O119" s="141">
        <f>_xlfn.STDEV.P(G119:K119)</f>
        <v>0.74833147735478833</v>
      </c>
      <c r="P119" s="141">
        <f>(U119-M119)</f>
        <v>0.8</v>
      </c>
      <c r="Q119" s="39">
        <v>2</v>
      </c>
      <c r="R119" s="39">
        <v>1</v>
      </c>
      <c r="S119" s="39">
        <v>1</v>
      </c>
      <c r="T119" s="39">
        <v>2</v>
      </c>
      <c r="U119" s="41">
        <v>2</v>
      </c>
      <c r="V119" s="40">
        <f>SUM(Q119:U119)</f>
        <v>8</v>
      </c>
      <c r="W119" s="141">
        <f>AVERAGE(Q119:U119)</f>
        <v>1.6</v>
      </c>
      <c r="X119" s="40">
        <f>MAX(Q119:U119)-MIN(Q119:U119)</f>
        <v>1</v>
      </c>
      <c r="Y119" s="141">
        <f>_xlfn.STDEV.P(Q119:U119)</f>
        <v>0.4898979485566356</v>
      </c>
      <c r="Z119" s="141">
        <f>(U119-W119)</f>
        <v>0.39999999999999991</v>
      </c>
      <c r="AA119" s="42">
        <f>SUM(Q119:U119,G119:K119)</f>
        <v>14</v>
      </c>
      <c r="AB119" s="144">
        <f>AVERAGE(Q119:U119,G119:K119)</f>
        <v>1.4</v>
      </c>
      <c r="AC119" s="42">
        <f>MAX(Q119:U119,G119:K119)-MIN(Q119:U119,G119:K119)</f>
        <v>2</v>
      </c>
      <c r="AD119" s="144">
        <f>_xlfn.STDEV.P(Q119:U119,G119:K119)</f>
        <v>0.66332495807107994</v>
      </c>
      <c r="AE119" s="144">
        <f>(U119/AB119)</f>
        <v>1.4285714285714286</v>
      </c>
    </row>
    <row r="120" spans="2:31" ht="15.75" thickBot="1" x14ac:dyDescent="0.3">
      <c r="B120" s="58" t="s">
        <v>28</v>
      </c>
      <c r="C120" s="43" t="s">
        <v>307</v>
      </c>
      <c r="D120" s="247">
        <f>(D119/D133)</f>
        <v>0</v>
      </c>
      <c r="E120" s="247">
        <f t="shared" ref="E120:H120" si="273">(E119/E133)</f>
        <v>8.3333333333333329E-2</v>
      </c>
      <c r="F120" s="247">
        <f t="shared" si="273"/>
        <v>0</v>
      </c>
      <c r="G120" s="138">
        <f t="shared" si="273"/>
        <v>6.6666666666666666E-2</v>
      </c>
      <c r="H120" s="138">
        <f t="shared" si="273"/>
        <v>9.0909090909090912E-2</v>
      </c>
      <c r="I120" s="138">
        <f>(I119/I133)</f>
        <v>0</v>
      </c>
      <c r="J120" s="138">
        <f t="shared" ref="J120:K120" si="274">(J119/J133)</f>
        <v>0.2857142857142857</v>
      </c>
      <c r="K120" s="138">
        <f t="shared" si="274"/>
        <v>0.2</v>
      </c>
      <c r="L120" s="139">
        <f t="shared" ref="L120" si="275">(L119/L133)</f>
        <v>0.12244897959183673</v>
      </c>
      <c r="M120" s="137"/>
      <c r="N120" s="137"/>
      <c r="O120" s="137"/>
      <c r="P120" s="137"/>
      <c r="Q120" s="138">
        <f t="shared" ref="Q120:T120" si="276">(Q119/Q133)</f>
        <v>0.2</v>
      </c>
      <c r="R120" s="138">
        <f t="shared" si="276"/>
        <v>0.1</v>
      </c>
      <c r="S120" s="138">
        <f t="shared" si="276"/>
        <v>8.3333333333333329E-2</v>
      </c>
      <c r="T120" s="138">
        <f t="shared" si="276"/>
        <v>0.22222222222222221</v>
      </c>
      <c r="U120" s="136">
        <f t="shared" ref="U120:AA120" si="277">(U119/U133)</f>
        <v>0.16666666666666666</v>
      </c>
      <c r="V120" s="139">
        <f t="shared" si="277"/>
        <v>0.15094339622641509</v>
      </c>
      <c r="W120" s="137"/>
      <c r="X120" s="137"/>
      <c r="Y120" s="137"/>
      <c r="Z120" s="137"/>
      <c r="AA120" s="140">
        <f t="shared" si="277"/>
        <v>0.13725490196078433</v>
      </c>
      <c r="AB120" s="168"/>
      <c r="AC120" s="168"/>
      <c r="AD120" s="168"/>
      <c r="AE120" s="168"/>
    </row>
    <row r="121" spans="2:31" x14ac:dyDescent="0.25">
      <c r="B121" s="59" t="s">
        <v>154</v>
      </c>
      <c r="C121" s="38" t="s">
        <v>307</v>
      </c>
      <c r="D121" s="38">
        <v>1</v>
      </c>
      <c r="E121" s="38">
        <v>3</v>
      </c>
      <c r="F121" s="38">
        <v>3</v>
      </c>
      <c r="G121" s="39">
        <v>1</v>
      </c>
      <c r="H121" s="39">
        <v>3</v>
      </c>
      <c r="I121" s="39">
        <v>2</v>
      </c>
      <c r="J121" s="39">
        <v>2</v>
      </c>
      <c r="K121" s="39">
        <v>1</v>
      </c>
      <c r="L121" s="40">
        <f t="shared" ref="L121:L134" si="278">SUM(G121:K121)</f>
        <v>9</v>
      </c>
      <c r="M121" s="141">
        <f t="shared" ref="M121:M134" si="279">AVERAGE(G121:K121)</f>
        <v>1.8</v>
      </c>
      <c r="N121" s="40">
        <f t="shared" ref="N121:N134" si="280">MAX(G121:K121)-MIN(G121:K121)</f>
        <v>2</v>
      </c>
      <c r="O121" s="141">
        <f t="shared" ref="O121:O134" si="281">_xlfn.STDEV.P(G121:K121)</f>
        <v>0.74833147735478833</v>
      </c>
      <c r="P121" s="141">
        <f t="shared" ref="P121:P134" si="282">(U121-M121)</f>
        <v>-0.8</v>
      </c>
      <c r="Q121" s="39">
        <v>2</v>
      </c>
      <c r="R121" s="39">
        <v>0</v>
      </c>
      <c r="S121" s="39">
        <v>2</v>
      </c>
      <c r="T121" s="39">
        <v>2</v>
      </c>
      <c r="U121" s="41">
        <v>1</v>
      </c>
      <c r="V121" s="40">
        <f>SUM(Q121:U121)</f>
        <v>7</v>
      </c>
      <c r="W121" s="141">
        <f>AVERAGE(Q121:U121)</f>
        <v>1.4</v>
      </c>
      <c r="X121" s="40">
        <f t="shared" ref="X121:X134" si="283">MAX(Q121:U121)-MIN(Q121:U121)</f>
        <v>2</v>
      </c>
      <c r="Y121" s="141">
        <f>_xlfn.STDEV.P(Q121:U121)</f>
        <v>0.8</v>
      </c>
      <c r="Z121" s="141">
        <f>(U121-W121)</f>
        <v>-0.39999999999999991</v>
      </c>
      <c r="AA121" s="42">
        <f t="shared" ref="AA121:AA134" si="284">SUM(Q121:U121,G121:K121)</f>
        <v>16</v>
      </c>
      <c r="AB121" s="144">
        <f t="shared" ref="AB121:AB134" si="285">AVERAGE(Q121:U121,G121:K121)</f>
        <v>1.6</v>
      </c>
      <c r="AC121" s="42">
        <f t="shared" ref="AC121:AC134" si="286">MAX(Q121:U121,G121:K121)-MIN(Q121:U121,G121:K121)</f>
        <v>3</v>
      </c>
      <c r="AD121" s="144">
        <f t="shared" ref="AD121:AD134" si="287">_xlfn.STDEV.P(Q121:U121,G121:K121)</f>
        <v>0.8</v>
      </c>
      <c r="AE121" s="144">
        <f t="shared" ref="AE121:AE131" si="288">(U121/AB121)</f>
        <v>0.625</v>
      </c>
    </row>
    <row r="122" spans="2:31" ht="15.75" thickBot="1" x14ac:dyDescent="0.3">
      <c r="B122" s="58" t="s">
        <v>28</v>
      </c>
      <c r="C122" s="43" t="s">
        <v>307</v>
      </c>
      <c r="D122" s="247">
        <f>(D121/D133)</f>
        <v>0.1111111111111111</v>
      </c>
      <c r="E122" s="247">
        <f t="shared" ref="E122:H122" si="289">(E121/E133)</f>
        <v>0.25</v>
      </c>
      <c r="F122" s="247">
        <f t="shared" si="289"/>
        <v>0.3</v>
      </c>
      <c r="G122" s="138">
        <f t="shared" si="289"/>
        <v>6.6666666666666666E-2</v>
      </c>
      <c r="H122" s="138">
        <f t="shared" si="289"/>
        <v>0.27272727272727271</v>
      </c>
      <c r="I122" s="138">
        <f>(I121/I133)</f>
        <v>0.33333333333333331</v>
      </c>
      <c r="J122" s="138">
        <f t="shared" ref="J122:K122" si="290">(J121/J133)</f>
        <v>0.2857142857142857</v>
      </c>
      <c r="K122" s="138">
        <f t="shared" si="290"/>
        <v>0.1</v>
      </c>
      <c r="L122" s="139">
        <f t="shared" ref="L122" si="291">(L121/L133)</f>
        <v>0.18367346938775511</v>
      </c>
      <c r="M122" s="137"/>
      <c r="N122" s="137"/>
      <c r="O122" s="137"/>
      <c r="P122" s="137"/>
      <c r="Q122" s="138">
        <f t="shared" ref="Q122:T122" si="292">(Q121/Q133)</f>
        <v>0.2</v>
      </c>
      <c r="R122" s="138">
        <f t="shared" si="292"/>
        <v>0</v>
      </c>
      <c r="S122" s="138">
        <f t="shared" si="292"/>
        <v>0.16666666666666666</v>
      </c>
      <c r="T122" s="138">
        <f t="shared" si="292"/>
        <v>0.22222222222222221</v>
      </c>
      <c r="U122" s="136">
        <f t="shared" ref="U122:AA122" si="293">(U121/U133)</f>
        <v>8.3333333333333329E-2</v>
      </c>
      <c r="V122" s="139">
        <f t="shared" si="293"/>
        <v>0.13207547169811321</v>
      </c>
      <c r="W122" s="137"/>
      <c r="X122" s="137"/>
      <c r="Y122" s="137"/>
      <c r="Z122" s="137"/>
      <c r="AA122" s="140">
        <f t="shared" si="293"/>
        <v>0.15686274509803921</v>
      </c>
      <c r="AB122" s="168"/>
      <c r="AC122" s="168"/>
      <c r="AD122" s="168"/>
      <c r="AE122" s="168"/>
    </row>
    <row r="123" spans="2:31" x14ac:dyDescent="0.25">
      <c r="B123" s="59" t="s">
        <v>155</v>
      </c>
      <c r="C123" s="38" t="s">
        <v>307</v>
      </c>
      <c r="D123" s="38">
        <v>0</v>
      </c>
      <c r="E123" s="38">
        <v>1</v>
      </c>
      <c r="F123" s="38">
        <v>1</v>
      </c>
      <c r="G123" s="39">
        <v>3</v>
      </c>
      <c r="H123" s="39">
        <v>1</v>
      </c>
      <c r="I123" s="39">
        <v>0</v>
      </c>
      <c r="J123" s="39">
        <v>1</v>
      </c>
      <c r="K123" s="39">
        <v>2</v>
      </c>
      <c r="L123" s="40">
        <f t="shared" si="278"/>
        <v>7</v>
      </c>
      <c r="M123" s="141">
        <f t="shared" si="279"/>
        <v>1.4</v>
      </c>
      <c r="N123" s="40">
        <f t="shared" si="280"/>
        <v>3</v>
      </c>
      <c r="O123" s="141">
        <f t="shared" si="281"/>
        <v>1.019803902718557</v>
      </c>
      <c r="P123" s="141">
        <f t="shared" si="282"/>
        <v>1.6</v>
      </c>
      <c r="Q123" s="39">
        <v>2</v>
      </c>
      <c r="R123" s="39">
        <v>3</v>
      </c>
      <c r="S123" s="39">
        <v>1</v>
      </c>
      <c r="T123" s="39">
        <v>1</v>
      </c>
      <c r="U123" s="41">
        <v>3</v>
      </c>
      <c r="V123" s="40">
        <f>SUM(Q123:U123)</f>
        <v>10</v>
      </c>
      <c r="W123" s="141">
        <f>AVERAGE(Q123:U123)</f>
        <v>2</v>
      </c>
      <c r="X123" s="40">
        <f t="shared" si="283"/>
        <v>2</v>
      </c>
      <c r="Y123" s="141">
        <f>_xlfn.STDEV.P(Q123:U123)</f>
        <v>0.89442719099991586</v>
      </c>
      <c r="Z123" s="141">
        <f>(U123-W123)</f>
        <v>1</v>
      </c>
      <c r="AA123" s="42">
        <f t="shared" si="284"/>
        <v>17</v>
      </c>
      <c r="AB123" s="144">
        <f t="shared" si="285"/>
        <v>1.7</v>
      </c>
      <c r="AC123" s="42">
        <f t="shared" si="286"/>
        <v>3</v>
      </c>
      <c r="AD123" s="144">
        <f t="shared" si="287"/>
        <v>1.004987562112089</v>
      </c>
      <c r="AE123" s="144">
        <f t="shared" si="288"/>
        <v>1.7647058823529411</v>
      </c>
    </row>
    <row r="124" spans="2:31" ht="15.75" thickBot="1" x14ac:dyDescent="0.3">
      <c r="B124" s="58" t="s">
        <v>28</v>
      </c>
      <c r="C124" s="43" t="s">
        <v>307</v>
      </c>
      <c r="D124" s="247">
        <f>(D123/D133)</f>
        <v>0</v>
      </c>
      <c r="E124" s="247">
        <f t="shared" ref="E124:H124" si="294">(E123/E133)</f>
        <v>8.3333333333333329E-2</v>
      </c>
      <c r="F124" s="247">
        <f t="shared" si="294"/>
        <v>0.1</v>
      </c>
      <c r="G124" s="138">
        <f t="shared" si="294"/>
        <v>0.2</v>
      </c>
      <c r="H124" s="138">
        <f t="shared" si="294"/>
        <v>9.0909090909090912E-2</v>
      </c>
      <c r="I124" s="138">
        <f>(I123/I133)</f>
        <v>0</v>
      </c>
      <c r="J124" s="138">
        <f t="shared" ref="J124:K124" si="295">(J123/J133)</f>
        <v>0.14285714285714285</v>
      </c>
      <c r="K124" s="138">
        <f t="shared" si="295"/>
        <v>0.2</v>
      </c>
      <c r="L124" s="139">
        <f t="shared" ref="L124" si="296">(L123/L133)</f>
        <v>0.14285714285714285</v>
      </c>
      <c r="M124" s="137"/>
      <c r="N124" s="137"/>
      <c r="O124" s="137"/>
      <c r="P124" s="137"/>
      <c r="Q124" s="138">
        <f t="shared" ref="Q124:T124" si="297">(Q123/Q133)</f>
        <v>0.2</v>
      </c>
      <c r="R124" s="138">
        <f t="shared" si="297"/>
        <v>0.3</v>
      </c>
      <c r="S124" s="138">
        <f t="shared" si="297"/>
        <v>8.3333333333333329E-2</v>
      </c>
      <c r="T124" s="138">
        <f t="shared" si="297"/>
        <v>0.1111111111111111</v>
      </c>
      <c r="U124" s="136">
        <f t="shared" ref="U124:AA124" si="298">(U123/U133)</f>
        <v>0.25</v>
      </c>
      <c r="V124" s="139">
        <f t="shared" si="298"/>
        <v>0.18867924528301888</v>
      </c>
      <c r="W124" s="137"/>
      <c r="X124" s="137"/>
      <c r="Y124" s="137"/>
      <c r="Z124" s="137"/>
      <c r="AA124" s="140">
        <f t="shared" si="298"/>
        <v>0.16666666666666666</v>
      </c>
      <c r="AB124" s="168"/>
      <c r="AC124" s="168"/>
      <c r="AD124" s="168"/>
      <c r="AE124" s="168"/>
    </row>
    <row r="125" spans="2:31" x14ac:dyDescent="0.25">
      <c r="B125" s="59" t="s">
        <v>156</v>
      </c>
      <c r="C125" s="38" t="s">
        <v>307</v>
      </c>
      <c r="D125" s="38">
        <v>4</v>
      </c>
      <c r="E125" s="38">
        <v>2</v>
      </c>
      <c r="F125" s="38">
        <v>1</v>
      </c>
      <c r="G125" s="39">
        <v>1</v>
      </c>
      <c r="H125" s="39">
        <v>1</v>
      </c>
      <c r="I125" s="39">
        <v>1</v>
      </c>
      <c r="J125" s="39">
        <v>1</v>
      </c>
      <c r="K125" s="39">
        <v>1</v>
      </c>
      <c r="L125" s="40">
        <f t="shared" si="278"/>
        <v>5</v>
      </c>
      <c r="M125" s="141">
        <f t="shared" si="279"/>
        <v>1</v>
      </c>
      <c r="N125" s="40">
        <f t="shared" si="280"/>
        <v>0</v>
      </c>
      <c r="O125" s="141">
        <f t="shared" si="281"/>
        <v>0</v>
      </c>
      <c r="P125" s="141">
        <f t="shared" si="282"/>
        <v>1</v>
      </c>
      <c r="Q125" s="39">
        <v>0</v>
      </c>
      <c r="R125" s="39">
        <v>1</v>
      </c>
      <c r="S125" s="39">
        <v>2</v>
      </c>
      <c r="T125" s="39">
        <v>1</v>
      </c>
      <c r="U125" s="41">
        <v>2</v>
      </c>
      <c r="V125" s="40">
        <f>SUM(Q125:U125)</f>
        <v>6</v>
      </c>
      <c r="W125" s="141">
        <f>AVERAGE(Q125:U125)</f>
        <v>1.2</v>
      </c>
      <c r="X125" s="40">
        <f t="shared" si="283"/>
        <v>2</v>
      </c>
      <c r="Y125" s="141">
        <f>_xlfn.STDEV.P(Q125:U125)</f>
        <v>0.74833147735478833</v>
      </c>
      <c r="Z125" s="141">
        <f>(U125-W125)</f>
        <v>0.8</v>
      </c>
      <c r="AA125" s="42">
        <f t="shared" si="284"/>
        <v>11</v>
      </c>
      <c r="AB125" s="144">
        <f t="shared" si="285"/>
        <v>1.1000000000000001</v>
      </c>
      <c r="AC125" s="42">
        <f t="shared" si="286"/>
        <v>2</v>
      </c>
      <c r="AD125" s="144">
        <f t="shared" si="287"/>
        <v>0.53851648071345037</v>
      </c>
      <c r="AE125" s="144">
        <f t="shared" si="288"/>
        <v>1.8181818181818181</v>
      </c>
    </row>
    <row r="126" spans="2:31" ht="15.75" thickBot="1" x14ac:dyDescent="0.3">
      <c r="B126" s="58" t="s">
        <v>28</v>
      </c>
      <c r="C126" s="43" t="s">
        <v>307</v>
      </c>
      <c r="D126" s="247">
        <f>(D125/D133)</f>
        <v>0.44444444444444442</v>
      </c>
      <c r="E126" s="247">
        <f t="shared" ref="E126:H126" si="299">(E125/E133)</f>
        <v>0.16666666666666666</v>
      </c>
      <c r="F126" s="247">
        <f t="shared" si="299"/>
        <v>0.1</v>
      </c>
      <c r="G126" s="138">
        <f t="shared" si="299"/>
        <v>6.6666666666666666E-2</v>
      </c>
      <c r="H126" s="138">
        <f t="shared" si="299"/>
        <v>9.0909090909090912E-2</v>
      </c>
      <c r="I126" s="138">
        <f>(I125/I133)</f>
        <v>0.16666666666666666</v>
      </c>
      <c r="J126" s="138">
        <f t="shared" ref="J126:K126" si="300">(J125/J133)</f>
        <v>0.14285714285714285</v>
      </c>
      <c r="K126" s="138">
        <f t="shared" si="300"/>
        <v>0.1</v>
      </c>
      <c r="L126" s="139">
        <f t="shared" ref="L126" si="301">(L125/L133)</f>
        <v>0.10204081632653061</v>
      </c>
      <c r="M126" s="137"/>
      <c r="N126" s="137"/>
      <c r="O126" s="137"/>
      <c r="P126" s="137"/>
      <c r="Q126" s="138">
        <f t="shared" ref="Q126:T126" si="302">(Q125/Q133)</f>
        <v>0</v>
      </c>
      <c r="R126" s="138">
        <f t="shared" si="302"/>
        <v>0.1</v>
      </c>
      <c r="S126" s="138">
        <f t="shared" si="302"/>
        <v>0.16666666666666666</v>
      </c>
      <c r="T126" s="138">
        <f t="shared" si="302"/>
        <v>0.1111111111111111</v>
      </c>
      <c r="U126" s="136">
        <f t="shared" ref="U126:AA126" si="303">(U125/U133)</f>
        <v>0.16666666666666666</v>
      </c>
      <c r="V126" s="139">
        <f t="shared" si="303"/>
        <v>0.11320754716981132</v>
      </c>
      <c r="W126" s="137"/>
      <c r="X126" s="137"/>
      <c r="Y126" s="137"/>
      <c r="Z126" s="137"/>
      <c r="AA126" s="140">
        <f t="shared" si="303"/>
        <v>0.10784313725490197</v>
      </c>
      <c r="AB126" s="168"/>
      <c r="AC126" s="168"/>
      <c r="AD126" s="168"/>
      <c r="AE126" s="168"/>
    </row>
    <row r="127" spans="2:31" x14ac:dyDescent="0.25">
      <c r="B127" s="59" t="s">
        <v>157</v>
      </c>
      <c r="C127" s="38" t="s">
        <v>307</v>
      </c>
      <c r="D127" s="38">
        <v>1</v>
      </c>
      <c r="E127" s="38">
        <v>0</v>
      </c>
      <c r="F127" s="38">
        <v>0</v>
      </c>
      <c r="G127" s="39">
        <v>3</v>
      </c>
      <c r="H127" s="39">
        <v>0</v>
      </c>
      <c r="I127" s="39">
        <v>2</v>
      </c>
      <c r="J127" s="39">
        <v>0</v>
      </c>
      <c r="K127" s="39">
        <v>0</v>
      </c>
      <c r="L127" s="40">
        <f t="shared" si="278"/>
        <v>5</v>
      </c>
      <c r="M127" s="141">
        <f t="shared" si="279"/>
        <v>1</v>
      </c>
      <c r="N127" s="40">
        <f t="shared" si="280"/>
        <v>3</v>
      </c>
      <c r="O127" s="141">
        <f t="shared" si="281"/>
        <v>1.2649110640673518</v>
      </c>
      <c r="P127" s="141">
        <f t="shared" si="282"/>
        <v>0</v>
      </c>
      <c r="Q127" s="39">
        <v>1</v>
      </c>
      <c r="R127" s="39">
        <v>0</v>
      </c>
      <c r="S127" s="39">
        <v>2</v>
      </c>
      <c r="T127" s="39">
        <v>1</v>
      </c>
      <c r="U127" s="41">
        <v>1</v>
      </c>
      <c r="V127" s="40">
        <f>SUM(Q127:U127)</f>
        <v>5</v>
      </c>
      <c r="W127" s="141">
        <f>AVERAGE(Q127:U127)</f>
        <v>1</v>
      </c>
      <c r="X127" s="40">
        <f t="shared" si="283"/>
        <v>2</v>
      </c>
      <c r="Y127" s="141">
        <f>_xlfn.STDEV.P(Q127:U127)</f>
        <v>0.63245553203367588</v>
      </c>
      <c r="Z127" s="141">
        <f>(U127-W127)</f>
        <v>0</v>
      </c>
      <c r="AA127" s="42">
        <f t="shared" si="284"/>
        <v>10</v>
      </c>
      <c r="AB127" s="144">
        <f t="shared" si="285"/>
        <v>1</v>
      </c>
      <c r="AC127" s="42">
        <f t="shared" si="286"/>
        <v>3</v>
      </c>
      <c r="AD127" s="144">
        <f t="shared" si="287"/>
        <v>1</v>
      </c>
      <c r="AE127" s="144">
        <f t="shared" si="288"/>
        <v>1</v>
      </c>
    </row>
    <row r="128" spans="2:31" ht="15.75" thickBot="1" x14ac:dyDescent="0.3">
      <c r="B128" s="58" t="s">
        <v>28</v>
      </c>
      <c r="C128" s="43" t="s">
        <v>307</v>
      </c>
      <c r="D128" s="247">
        <f>(D127/D133)</f>
        <v>0.1111111111111111</v>
      </c>
      <c r="E128" s="247">
        <f t="shared" ref="E128:H128" si="304">(E127/E133)</f>
        <v>0</v>
      </c>
      <c r="F128" s="247">
        <f t="shared" si="304"/>
        <v>0</v>
      </c>
      <c r="G128" s="138">
        <f t="shared" si="304"/>
        <v>0.2</v>
      </c>
      <c r="H128" s="138">
        <f t="shared" si="304"/>
        <v>0</v>
      </c>
      <c r="I128" s="138">
        <f>(I127/I133)</f>
        <v>0.33333333333333331</v>
      </c>
      <c r="J128" s="138">
        <f t="shared" ref="J128:K128" si="305">(J127/J133)</f>
        <v>0</v>
      </c>
      <c r="K128" s="138">
        <f t="shared" si="305"/>
        <v>0</v>
      </c>
      <c r="L128" s="139">
        <f t="shared" ref="L128" si="306">(L127/L133)</f>
        <v>0.10204081632653061</v>
      </c>
      <c r="M128" s="137"/>
      <c r="N128" s="137"/>
      <c r="O128" s="137"/>
      <c r="P128" s="137"/>
      <c r="Q128" s="138">
        <f t="shared" ref="Q128:T128" si="307">(Q127/Q133)</f>
        <v>0.1</v>
      </c>
      <c r="R128" s="138">
        <f t="shared" si="307"/>
        <v>0</v>
      </c>
      <c r="S128" s="138">
        <f t="shared" si="307"/>
        <v>0.16666666666666666</v>
      </c>
      <c r="T128" s="138">
        <f t="shared" si="307"/>
        <v>0.1111111111111111</v>
      </c>
      <c r="U128" s="136">
        <f t="shared" ref="U128:AA128" si="308">(U127/U133)</f>
        <v>8.3333333333333329E-2</v>
      </c>
      <c r="V128" s="139">
        <f t="shared" si="308"/>
        <v>9.4339622641509441E-2</v>
      </c>
      <c r="W128" s="137"/>
      <c r="X128" s="137"/>
      <c r="Y128" s="137"/>
      <c r="Z128" s="137"/>
      <c r="AA128" s="140">
        <f t="shared" si="308"/>
        <v>9.8039215686274508E-2</v>
      </c>
      <c r="AB128" s="168"/>
      <c r="AC128" s="168"/>
      <c r="AD128" s="168"/>
      <c r="AE128" s="168"/>
    </row>
    <row r="129" spans="2:31" x14ac:dyDescent="0.25">
      <c r="B129" s="63" t="s">
        <v>158</v>
      </c>
      <c r="C129" s="38" t="s">
        <v>307</v>
      </c>
      <c r="D129" s="248">
        <v>1</v>
      </c>
      <c r="E129" s="248">
        <v>3</v>
      </c>
      <c r="F129" s="248">
        <v>3</v>
      </c>
      <c r="G129" s="52">
        <v>2</v>
      </c>
      <c r="H129" s="52">
        <v>2</v>
      </c>
      <c r="I129" s="52">
        <v>1</v>
      </c>
      <c r="J129" s="52">
        <v>1</v>
      </c>
      <c r="K129" s="52">
        <v>2</v>
      </c>
      <c r="L129" s="40">
        <f t="shared" si="278"/>
        <v>8</v>
      </c>
      <c r="M129" s="141">
        <f t="shared" si="279"/>
        <v>1.6</v>
      </c>
      <c r="N129" s="40">
        <f t="shared" si="280"/>
        <v>1</v>
      </c>
      <c r="O129" s="141">
        <f t="shared" si="281"/>
        <v>0.4898979485566356</v>
      </c>
      <c r="P129" s="141">
        <f t="shared" si="282"/>
        <v>-0.60000000000000009</v>
      </c>
      <c r="Q129" s="52">
        <v>2</v>
      </c>
      <c r="R129" s="52">
        <v>3</v>
      </c>
      <c r="S129" s="52">
        <v>2</v>
      </c>
      <c r="T129" s="52">
        <v>2</v>
      </c>
      <c r="U129" s="54">
        <v>1</v>
      </c>
      <c r="V129" s="53">
        <f>SUM(Q129:U129)</f>
        <v>10</v>
      </c>
      <c r="W129" s="143">
        <f>AVERAGE(Q129:U129)</f>
        <v>2</v>
      </c>
      <c r="X129" s="40">
        <f t="shared" si="283"/>
        <v>2</v>
      </c>
      <c r="Y129" s="141">
        <f>_xlfn.STDEV.P(Q129:U129)</f>
        <v>0.63245553203367588</v>
      </c>
      <c r="Z129" s="143">
        <f>(U129-W129)</f>
        <v>-1</v>
      </c>
      <c r="AA129" s="42">
        <f t="shared" si="284"/>
        <v>18</v>
      </c>
      <c r="AB129" s="144">
        <f t="shared" si="285"/>
        <v>1.8</v>
      </c>
      <c r="AC129" s="42">
        <f t="shared" si="286"/>
        <v>2</v>
      </c>
      <c r="AD129" s="144">
        <f t="shared" si="287"/>
        <v>0.6</v>
      </c>
      <c r="AE129" s="144">
        <f t="shared" si="288"/>
        <v>0.55555555555555558</v>
      </c>
    </row>
    <row r="130" spans="2:31" ht="15.75" thickBot="1" x14ac:dyDescent="0.3">
      <c r="B130" s="58" t="s">
        <v>28</v>
      </c>
      <c r="C130" s="43" t="s">
        <v>307</v>
      </c>
      <c r="D130" s="247">
        <f>(D129/D133)</f>
        <v>0.1111111111111111</v>
      </c>
      <c r="E130" s="247">
        <f t="shared" ref="E130:H130" si="309">(E129/E133)</f>
        <v>0.25</v>
      </c>
      <c r="F130" s="247">
        <f t="shared" si="309"/>
        <v>0.3</v>
      </c>
      <c r="G130" s="138">
        <f t="shared" si="309"/>
        <v>0.13333333333333333</v>
      </c>
      <c r="H130" s="138">
        <f t="shared" si="309"/>
        <v>0.18181818181818182</v>
      </c>
      <c r="I130" s="138">
        <f>(I129/I133)</f>
        <v>0.16666666666666666</v>
      </c>
      <c r="J130" s="138">
        <f t="shared" ref="J130:K130" si="310">(J129/J133)</f>
        <v>0.14285714285714285</v>
      </c>
      <c r="K130" s="138">
        <f t="shared" si="310"/>
        <v>0.2</v>
      </c>
      <c r="L130" s="139">
        <f t="shared" ref="L130" si="311">(L129/L133)</f>
        <v>0.16326530612244897</v>
      </c>
      <c r="M130" s="137"/>
      <c r="N130" s="137"/>
      <c r="O130" s="137"/>
      <c r="P130" s="137"/>
      <c r="Q130" s="138">
        <f t="shared" ref="Q130:T130" si="312">(Q129/Q133)</f>
        <v>0.2</v>
      </c>
      <c r="R130" s="138">
        <f t="shared" si="312"/>
        <v>0.3</v>
      </c>
      <c r="S130" s="138">
        <f t="shared" si="312"/>
        <v>0.16666666666666666</v>
      </c>
      <c r="T130" s="138">
        <f t="shared" si="312"/>
        <v>0.22222222222222221</v>
      </c>
      <c r="U130" s="136">
        <f t="shared" ref="U130:AA130" si="313">(U129/U133)</f>
        <v>8.3333333333333329E-2</v>
      </c>
      <c r="V130" s="139">
        <f t="shared" si="313"/>
        <v>0.18867924528301888</v>
      </c>
      <c r="W130" s="137"/>
      <c r="X130" s="137"/>
      <c r="Y130" s="137"/>
      <c r="Z130" s="137"/>
      <c r="AA130" s="140">
        <f t="shared" si="313"/>
        <v>0.17647058823529413</v>
      </c>
      <c r="AB130" s="168"/>
      <c r="AC130" s="168"/>
      <c r="AD130" s="168"/>
      <c r="AE130" s="168"/>
    </row>
    <row r="131" spans="2:31" x14ac:dyDescent="0.25">
      <c r="B131" s="59" t="s">
        <v>159</v>
      </c>
      <c r="C131" s="38" t="s">
        <v>307</v>
      </c>
      <c r="D131" s="38">
        <v>2</v>
      </c>
      <c r="E131" s="38">
        <v>2</v>
      </c>
      <c r="F131" s="38">
        <v>2</v>
      </c>
      <c r="G131" s="39">
        <v>4</v>
      </c>
      <c r="H131" s="39">
        <v>3</v>
      </c>
      <c r="I131" s="39">
        <v>0</v>
      </c>
      <c r="J131" s="39">
        <v>0</v>
      </c>
      <c r="K131" s="39">
        <v>2</v>
      </c>
      <c r="L131" s="40">
        <f t="shared" si="278"/>
        <v>9</v>
      </c>
      <c r="M131" s="141">
        <f t="shared" si="279"/>
        <v>1.8</v>
      </c>
      <c r="N131" s="40">
        <f t="shared" si="280"/>
        <v>4</v>
      </c>
      <c r="O131" s="141">
        <f t="shared" si="281"/>
        <v>1.6</v>
      </c>
      <c r="P131" s="141">
        <f t="shared" si="282"/>
        <v>0.19999999999999996</v>
      </c>
      <c r="Q131" s="39">
        <v>1</v>
      </c>
      <c r="R131" s="39">
        <v>2</v>
      </c>
      <c r="S131" s="39">
        <v>2</v>
      </c>
      <c r="T131" s="39">
        <v>0</v>
      </c>
      <c r="U131" s="41">
        <v>2</v>
      </c>
      <c r="V131" s="40">
        <f>SUM(Q131:U131)</f>
        <v>7</v>
      </c>
      <c r="W131" s="141">
        <f>AVERAGE(Q131:U131)</f>
        <v>1.4</v>
      </c>
      <c r="X131" s="40">
        <f t="shared" si="283"/>
        <v>2</v>
      </c>
      <c r="Y131" s="141">
        <f>_xlfn.STDEV.P(Q131:U131)</f>
        <v>0.8</v>
      </c>
      <c r="Z131" s="141">
        <f>(U131-W131)</f>
        <v>0.60000000000000009</v>
      </c>
      <c r="AA131" s="42">
        <f t="shared" si="284"/>
        <v>16</v>
      </c>
      <c r="AB131" s="144">
        <f t="shared" si="285"/>
        <v>1.6</v>
      </c>
      <c r="AC131" s="42">
        <f t="shared" si="286"/>
        <v>4</v>
      </c>
      <c r="AD131" s="144">
        <f t="shared" si="287"/>
        <v>1.2806248474865698</v>
      </c>
      <c r="AE131" s="144">
        <f t="shared" si="288"/>
        <v>1.25</v>
      </c>
    </row>
    <row r="132" spans="2:31" ht="15.75" thickBot="1" x14ac:dyDescent="0.3">
      <c r="B132" s="58" t="s">
        <v>28</v>
      </c>
      <c r="C132" s="43" t="s">
        <v>307</v>
      </c>
      <c r="D132" s="247">
        <f>(D131/D133)</f>
        <v>0.22222222222222221</v>
      </c>
      <c r="E132" s="247">
        <f t="shared" ref="E132:H132" si="314">(E131/E133)</f>
        <v>0.16666666666666666</v>
      </c>
      <c r="F132" s="247">
        <f t="shared" si="314"/>
        <v>0.2</v>
      </c>
      <c r="G132" s="138">
        <f t="shared" si="314"/>
        <v>0.26666666666666666</v>
      </c>
      <c r="H132" s="138">
        <f t="shared" si="314"/>
        <v>0.27272727272727271</v>
      </c>
      <c r="I132" s="138">
        <f>(I131/I133)</f>
        <v>0</v>
      </c>
      <c r="J132" s="138">
        <f t="shared" ref="J132:K132" si="315">(J131/J133)</f>
        <v>0</v>
      </c>
      <c r="K132" s="138">
        <f t="shared" si="315"/>
        <v>0.2</v>
      </c>
      <c r="L132" s="139">
        <f t="shared" ref="L132" si="316">(L131/L133)</f>
        <v>0.18367346938775511</v>
      </c>
      <c r="M132" s="137"/>
      <c r="N132" s="137"/>
      <c r="O132" s="137"/>
      <c r="P132" s="137"/>
      <c r="Q132" s="138">
        <f t="shared" ref="Q132:T132" si="317">(Q131/Q133)</f>
        <v>0.1</v>
      </c>
      <c r="R132" s="138">
        <f t="shared" si="317"/>
        <v>0.2</v>
      </c>
      <c r="S132" s="138">
        <f t="shared" si="317"/>
        <v>0.16666666666666666</v>
      </c>
      <c r="T132" s="138">
        <f t="shared" si="317"/>
        <v>0</v>
      </c>
      <c r="U132" s="136">
        <f t="shared" ref="U132:AA132" si="318">(U131/U133)</f>
        <v>0.16666666666666666</v>
      </c>
      <c r="V132" s="139">
        <f t="shared" si="318"/>
        <v>0.13207547169811321</v>
      </c>
      <c r="W132" s="137"/>
      <c r="X132" s="137"/>
      <c r="Y132" s="137"/>
      <c r="Z132" s="137"/>
      <c r="AA132" s="140">
        <f t="shared" si="318"/>
        <v>0.15686274509803921</v>
      </c>
      <c r="AB132" s="168"/>
      <c r="AC132" s="168"/>
      <c r="AD132" s="168"/>
      <c r="AE132" s="168"/>
    </row>
    <row r="133" spans="2:31" ht="24" x14ac:dyDescent="0.25">
      <c r="B133" s="36" t="s">
        <v>238</v>
      </c>
      <c r="C133" s="116" t="s">
        <v>307</v>
      </c>
      <c r="D133" s="116">
        <v>9</v>
      </c>
      <c r="E133" s="116">
        <v>12</v>
      </c>
      <c r="F133" s="116">
        <v>10</v>
      </c>
      <c r="G133" s="117">
        <v>15</v>
      </c>
      <c r="H133" s="117">
        <v>11</v>
      </c>
      <c r="I133" s="117">
        <v>6</v>
      </c>
      <c r="J133" s="117">
        <v>7</v>
      </c>
      <c r="K133" s="117">
        <v>10</v>
      </c>
      <c r="L133" s="32">
        <f t="shared" si="278"/>
        <v>49</v>
      </c>
      <c r="M133" s="132">
        <f t="shared" si="279"/>
        <v>9.8000000000000007</v>
      </c>
      <c r="N133" s="32">
        <f t="shared" si="280"/>
        <v>9</v>
      </c>
      <c r="O133" s="132">
        <f t="shared" si="281"/>
        <v>3.1874754901018454</v>
      </c>
      <c r="P133" s="132">
        <f t="shared" si="282"/>
        <v>2.1999999999999993</v>
      </c>
      <c r="Q133" s="117">
        <v>10</v>
      </c>
      <c r="R133" s="117">
        <v>10</v>
      </c>
      <c r="S133" s="117">
        <v>12</v>
      </c>
      <c r="T133" s="117">
        <v>9</v>
      </c>
      <c r="U133" s="120">
        <v>12</v>
      </c>
      <c r="V133" s="118">
        <f>SUM(Q133:U133)</f>
        <v>53</v>
      </c>
      <c r="W133" s="118">
        <f>AVERAGE(Q133:U133)</f>
        <v>10.6</v>
      </c>
      <c r="X133" s="32">
        <f t="shared" si="283"/>
        <v>3</v>
      </c>
      <c r="Y133" s="119">
        <f>_xlfn.STDEV.P(Q133:U133)</f>
        <v>1.2</v>
      </c>
      <c r="Z133" s="118">
        <f>(U133-W133)</f>
        <v>1.4000000000000004</v>
      </c>
      <c r="AA133" s="34">
        <f t="shared" si="284"/>
        <v>102</v>
      </c>
      <c r="AB133" s="131">
        <f t="shared" si="285"/>
        <v>10.199999999999999</v>
      </c>
      <c r="AC133" s="34">
        <f t="shared" si="286"/>
        <v>9</v>
      </c>
      <c r="AD133" s="131">
        <f t="shared" si="287"/>
        <v>2.4413111231467406</v>
      </c>
      <c r="AE133" s="122">
        <f>(U133-AB133)</f>
        <v>1.8000000000000007</v>
      </c>
    </row>
    <row r="134" spans="2:31" ht="36" x14ac:dyDescent="0.25">
      <c r="B134" s="160" t="s">
        <v>338</v>
      </c>
      <c r="C134" s="13" t="s">
        <v>307</v>
      </c>
      <c r="D134" s="13">
        <v>46</v>
      </c>
      <c r="E134" s="13">
        <v>53</v>
      </c>
      <c r="F134" s="13">
        <v>62</v>
      </c>
      <c r="G134" s="14">
        <v>57</v>
      </c>
      <c r="H134" s="14">
        <v>66</v>
      </c>
      <c r="I134" s="14">
        <v>40</v>
      </c>
      <c r="J134" s="14">
        <v>42</v>
      </c>
      <c r="K134" s="14">
        <v>50</v>
      </c>
      <c r="L134" s="40">
        <f t="shared" si="278"/>
        <v>255</v>
      </c>
      <c r="M134" s="141">
        <f t="shared" si="279"/>
        <v>51</v>
      </c>
      <c r="N134" s="40">
        <f t="shared" si="280"/>
        <v>26</v>
      </c>
      <c r="O134" s="141">
        <f t="shared" si="281"/>
        <v>9.633275663033837</v>
      </c>
      <c r="P134" s="141">
        <f t="shared" si="282"/>
        <v>12</v>
      </c>
      <c r="Q134" s="14">
        <v>66</v>
      </c>
      <c r="R134" s="14">
        <v>58</v>
      </c>
      <c r="S134" s="14">
        <v>64</v>
      </c>
      <c r="T134" s="14">
        <v>60</v>
      </c>
      <c r="U134" s="16">
        <v>63</v>
      </c>
      <c r="V134" s="15">
        <f>SUM(Q134:U134)</f>
        <v>311</v>
      </c>
      <c r="W134" s="15">
        <f>AVERAGE(Q134:U134)</f>
        <v>62.2</v>
      </c>
      <c r="X134" s="40">
        <f t="shared" si="283"/>
        <v>8</v>
      </c>
      <c r="Y134" s="69">
        <f>_xlfn.STDEV.P(Q134:U134)</f>
        <v>2.8565713714171399</v>
      </c>
      <c r="Z134" s="15">
        <f>(U134-W134)</f>
        <v>0.79999999999999716</v>
      </c>
      <c r="AA134" s="42">
        <f t="shared" si="284"/>
        <v>566</v>
      </c>
      <c r="AB134" s="144">
        <f t="shared" si="285"/>
        <v>56.6</v>
      </c>
      <c r="AC134" s="42">
        <f t="shared" si="286"/>
        <v>26</v>
      </c>
      <c r="AD134" s="144">
        <f t="shared" si="287"/>
        <v>9.0465463023189141</v>
      </c>
      <c r="AE134" s="73">
        <f>(U134-AB134)</f>
        <v>6.3999999999999986</v>
      </c>
    </row>
    <row r="135" spans="2:31" ht="24" x14ac:dyDescent="0.25">
      <c r="B135" s="67" t="s">
        <v>239</v>
      </c>
      <c r="C135" s="68" t="s">
        <v>307</v>
      </c>
      <c r="D135" s="245">
        <f>(D133/D134)</f>
        <v>0.19565217391304349</v>
      </c>
      <c r="E135" s="245">
        <f t="shared" ref="E135:H135" si="319">(E133/E134)</f>
        <v>0.22641509433962265</v>
      </c>
      <c r="F135" s="245">
        <f t="shared" si="319"/>
        <v>0.16129032258064516</v>
      </c>
      <c r="G135" s="75">
        <f t="shared" si="319"/>
        <v>0.26315789473684209</v>
      </c>
      <c r="H135" s="75">
        <f t="shared" si="319"/>
        <v>0.16666666666666666</v>
      </c>
      <c r="I135" s="75">
        <f>(I133/I134)</f>
        <v>0.15</v>
      </c>
      <c r="J135" s="75">
        <f t="shared" ref="J135:K135" si="320">(J133/J134)</f>
        <v>0.16666666666666666</v>
      </c>
      <c r="K135" s="75">
        <f t="shared" si="320"/>
        <v>0.2</v>
      </c>
      <c r="L135" s="113">
        <f>(L133/L134)</f>
        <v>0.19215686274509805</v>
      </c>
      <c r="M135" s="157"/>
      <c r="N135" s="157"/>
      <c r="O135" s="157"/>
      <c r="P135" s="157"/>
      <c r="Q135" s="75">
        <f t="shared" ref="Q135:T135" si="321">(Q133/Q134)</f>
        <v>0.15151515151515152</v>
      </c>
      <c r="R135" s="75">
        <f t="shared" si="321"/>
        <v>0.17241379310344829</v>
      </c>
      <c r="S135" s="75">
        <f t="shared" si="321"/>
        <v>0.1875</v>
      </c>
      <c r="T135" s="75">
        <f t="shared" si="321"/>
        <v>0.15</v>
      </c>
      <c r="U135" s="111">
        <f t="shared" ref="U135:V135" si="322">(U133/U134)</f>
        <v>0.19047619047619047</v>
      </c>
      <c r="V135" s="113">
        <f t="shared" si="322"/>
        <v>0.17041800643086816</v>
      </c>
      <c r="W135" s="157"/>
      <c r="X135" s="157"/>
      <c r="Y135" s="157"/>
      <c r="Z135" s="157"/>
      <c r="AA135" s="112">
        <f>(AA133/AA134)</f>
        <v>0.18021201413427562</v>
      </c>
      <c r="AB135" s="156"/>
      <c r="AC135" s="156"/>
      <c r="AD135" s="156"/>
      <c r="AE135" s="156"/>
    </row>
    <row r="136" spans="2:31" x14ac:dyDescent="0.25">
      <c r="B136" s="62"/>
    </row>
    <row r="137" spans="2:31" x14ac:dyDescent="0.25">
      <c r="B137" s="274"/>
      <c r="C137" s="283" t="s">
        <v>242</v>
      </c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</row>
    <row r="138" spans="2:31" ht="24.75" thickBot="1" x14ac:dyDescent="0.3">
      <c r="B138" s="18"/>
      <c r="C138" s="19">
        <v>2009</v>
      </c>
      <c r="D138" s="19">
        <v>2010</v>
      </c>
      <c r="E138" s="19">
        <v>2011</v>
      </c>
      <c r="F138" s="19">
        <v>2012</v>
      </c>
      <c r="G138" s="20">
        <v>2013</v>
      </c>
      <c r="H138" s="20">
        <v>2014</v>
      </c>
      <c r="I138" s="20">
        <v>2015</v>
      </c>
      <c r="J138" s="20">
        <v>2016</v>
      </c>
      <c r="K138" s="20">
        <v>2017</v>
      </c>
      <c r="L138" s="21" t="s">
        <v>0</v>
      </c>
      <c r="M138" s="21" t="s">
        <v>1</v>
      </c>
      <c r="N138" s="21" t="s">
        <v>2</v>
      </c>
      <c r="O138" s="21" t="s">
        <v>3</v>
      </c>
      <c r="P138" s="21" t="s">
        <v>435</v>
      </c>
      <c r="Q138" s="20">
        <v>2018</v>
      </c>
      <c r="R138" s="20">
        <v>2019</v>
      </c>
      <c r="S138" s="20">
        <v>2020</v>
      </c>
      <c r="T138" s="20">
        <v>2021</v>
      </c>
      <c r="U138" s="22">
        <v>2022</v>
      </c>
      <c r="V138" s="21" t="s">
        <v>0</v>
      </c>
      <c r="W138" s="21" t="s">
        <v>1</v>
      </c>
      <c r="X138" s="21" t="s">
        <v>2</v>
      </c>
      <c r="Y138" s="21" t="s">
        <v>3</v>
      </c>
      <c r="Z138" s="21" t="s">
        <v>435</v>
      </c>
      <c r="AA138" s="23" t="s">
        <v>5</v>
      </c>
      <c r="AB138" s="23" t="s">
        <v>6</v>
      </c>
      <c r="AC138" s="23" t="s">
        <v>7</v>
      </c>
      <c r="AD138" s="23" t="s">
        <v>8</v>
      </c>
      <c r="AE138" s="23" t="s">
        <v>435</v>
      </c>
    </row>
    <row r="139" spans="2:31" x14ac:dyDescent="0.25">
      <c r="B139" s="59" t="s">
        <v>160</v>
      </c>
      <c r="C139" s="38" t="s">
        <v>307</v>
      </c>
      <c r="D139" s="38">
        <v>0</v>
      </c>
      <c r="E139" s="38">
        <v>1</v>
      </c>
      <c r="F139" s="38">
        <v>1</v>
      </c>
      <c r="G139" s="39">
        <v>1</v>
      </c>
      <c r="H139" s="39">
        <v>1</v>
      </c>
      <c r="I139" s="39">
        <v>0</v>
      </c>
      <c r="J139" s="39">
        <v>1</v>
      </c>
      <c r="K139" s="39">
        <v>0</v>
      </c>
      <c r="L139" s="40">
        <f>SUM(G139:K139)</f>
        <v>3</v>
      </c>
      <c r="M139" s="141">
        <f>AVERAGE(G139:K139)</f>
        <v>0.6</v>
      </c>
      <c r="N139" s="40">
        <f>MAX(G139:K139)-MIN(G139:K139)</f>
        <v>1</v>
      </c>
      <c r="O139" s="141">
        <f>_xlfn.STDEV.P(G139:K139)</f>
        <v>0.4898979485566356</v>
      </c>
      <c r="P139" s="141">
        <f>(U139-M139)</f>
        <v>2.4</v>
      </c>
      <c r="Q139" s="39">
        <v>0</v>
      </c>
      <c r="R139" s="39">
        <v>0</v>
      </c>
      <c r="S139" s="39">
        <v>1</v>
      </c>
      <c r="T139" s="39">
        <v>0</v>
      </c>
      <c r="U139" s="41">
        <v>3</v>
      </c>
      <c r="V139" s="40">
        <f>SUM(Q139:U139)</f>
        <v>4</v>
      </c>
      <c r="W139" s="141">
        <f>AVERAGE(Q139:U139)</f>
        <v>0.8</v>
      </c>
      <c r="X139" s="40">
        <f>MAX(Q139:U139)-MIN(Q139:U139)</f>
        <v>3</v>
      </c>
      <c r="Y139" s="141">
        <f>_xlfn.STDEV.P(Q139:U139)</f>
        <v>1.1661903789690602</v>
      </c>
      <c r="Z139" s="141">
        <f>(U139-W139)</f>
        <v>2.2000000000000002</v>
      </c>
      <c r="AA139" s="42">
        <f>SUM(Q139:U139,G139:K139)</f>
        <v>7</v>
      </c>
      <c r="AB139" s="144">
        <f>AVERAGE(Q139:U139,G139:K139)</f>
        <v>0.7</v>
      </c>
      <c r="AC139" s="42">
        <f>MAX(Q139:U139,G139:K139)-MIN(Q139:U139,G139:K139)</f>
        <v>3</v>
      </c>
      <c r="AD139" s="144">
        <f>_xlfn.STDEV.P(Q139:U139,G139:K139)</f>
        <v>0.9</v>
      </c>
      <c r="AE139" s="144">
        <f>(U139-AB139)</f>
        <v>2.2999999999999998</v>
      </c>
    </row>
    <row r="140" spans="2:31" ht="15.75" thickBot="1" x14ac:dyDescent="0.3">
      <c r="B140" s="58" t="s">
        <v>28</v>
      </c>
      <c r="C140" s="43" t="s">
        <v>307</v>
      </c>
      <c r="D140" s="247">
        <f>(D139/D163)</f>
        <v>0</v>
      </c>
      <c r="E140" s="247">
        <f t="shared" ref="E140:H140" si="323">(E139/E163)</f>
        <v>8.3333333333333329E-2</v>
      </c>
      <c r="F140" s="247">
        <f t="shared" si="323"/>
        <v>0.1</v>
      </c>
      <c r="G140" s="138">
        <f t="shared" si="323"/>
        <v>6.6666666666666666E-2</v>
      </c>
      <c r="H140" s="138">
        <f t="shared" si="323"/>
        <v>9.0909090909090912E-2</v>
      </c>
      <c r="I140" s="138">
        <f>(I139/I163)</f>
        <v>0</v>
      </c>
      <c r="J140" s="138">
        <f t="shared" ref="J140:K140" si="324">(J139/J163)</f>
        <v>0.14285714285714285</v>
      </c>
      <c r="K140" s="138">
        <f t="shared" si="324"/>
        <v>0</v>
      </c>
      <c r="L140" s="139">
        <f t="shared" ref="L140" si="325">(L139/L163)</f>
        <v>6.1224489795918366E-2</v>
      </c>
      <c r="M140" s="137"/>
      <c r="N140" s="137"/>
      <c r="O140" s="137"/>
      <c r="P140" s="137"/>
      <c r="Q140" s="138">
        <f t="shared" ref="Q140:T140" si="326">(Q139/Q163)</f>
        <v>0</v>
      </c>
      <c r="R140" s="138">
        <f t="shared" si="326"/>
        <v>0</v>
      </c>
      <c r="S140" s="138">
        <f t="shared" si="326"/>
        <v>8.3333333333333329E-2</v>
      </c>
      <c r="T140" s="138">
        <f t="shared" si="326"/>
        <v>0</v>
      </c>
      <c r="U140" s="136">
        <f t="shared" ref="U140:AA140" si="327">(U139/U163)</f>
        <v>0.25</v>
      </c>
      <c r="V140" s="139">
        <f t="shared" si="327"/>
        <v>7.5471698113207544E-2</v>
      </c>
      <c r="W140" s="139">
        <f t="shared" si="327"/>
        <v>7.5471698113207558E-2</v>
      </c>
      <c r="X140" s="139">
        <f t="shared" si="327"/>
        <v>1</v>
      </c>
      <c r="Y140" s="139">
        <f t="shared" si="327"/>
        <v>0.97182531580755016</v>
      </c>
      <c r="Z140" s="139">
        <f t="shared" si="327"/>
        <v>1.5714285714285712</v>
      </c>
      <c r="AA140" s="140">
        <f t="shared" si="327"/>
        <v>6.8627450980392163E-2</v>
      </c>
      <c r="AB140" s="168"/>
      <c r="AC140" s="168"/>
      <c r="AD140" s="168"/>
      <c r="AE140" s="168"/>
    </row>
    <row r="141" spans="2:31" x14ac:dyDescent="0.25">
      <c r="B141" s="59" t="s">
        <v>161</v>
      </c>
      <c r="C141" s="38" t="s">
        <v>307</v>
      </c>
      <c r="D141" s="38">
        <v>0</v>
      </c>
      <c r="E141" s="38">
        <v>0</v>
      </c>
      <c r="F141" s="38">
        <v>1</v>
      </c>
      <c r="G141" s="39">
        <v>1</v>
      </c>
      <c r="H141" s="39">
        <v>2</v>
      </c>
      <c r="I141" s="39">
        <v>1</v>
      </c>
      <c r="J141" s="39">
        <v>0</v>
      </c>
      <c r="K141" s="39">
        <v>1</v>
      </c>
      <c r="L141" s="40">
        <f t="shared" ref="L141:L164" si="328">SUM(G141:K141)</f>
        <v>5</v>
      </c>
      <c r="M141" s="141">
        <f t="shared" ref="M141:M164" si="329">AVERAGE(G141:K141)</f>
        <v>1</v>
      </c>
      <c r="N141" s="40">
        <f t="shared" ref="N141:N164" si="330">MAX(G141:K141)-MIN(G141:K141)</f>
        <v>2</v>
      </c>
      <c r="O141" s="141">
        <f t="shared" ref="O141:O164" si="331">_xlfn.STDEV.P(G141:K141)</f>
        <v>0.63245553203367588</v>
      </c>
      <c r="P141" s="141">
        <f>(U141-M141)</f>
        <v>-1</v>
      </c>
      <c r="Q141" s="39">
        <v>0</v>
      </c>
      <c r="R141" s="39">
        <v>0</v>
      </c>
      <c r="S141" s="39">
        <v>0</v>
      </c>
      <c r="T141" s="39">
        <v>0</v>
      </c>
      <c r="U141" s="41">
        <v>0</v>
      </c>
      <c r="V141" s="40">
        <f>SUM(Q141:U141)</f>
        <v>0</v>
      </c>
      <c r="W141" s="141">
        <f>AVERAGE(Q141:U141)</f>
        <v>0</v>
      </c>
      <c r="X141" s="40">
        <f t="shared" ref="X141:X164" si="332">MAX(Q141:U141)-MIN(Q141:U141)</f>
        <v>0</v>
      </c>
      <c r="Y141" s="141">
        <f>_xlfn.STDEV.P(Q141:U141)</f>
        <v>0</v>
      </c>
      <c r="Z141" s="141">
        <f>(U141-W141)</f>
        <v>0</v>
      </c>
      <c r="AA141" s="42">
        <f t="shared" ref="AA141:AA164" si="333">SUM(Q141:U141,G141:K141)</f>
        <v>5</v>
      </c>
      <c r="AB141" s="144">
        <f t="shared" ref="AB141:AB164" si="334">AVERAGE(Q141:U141,G141:K141)</f>
        <v>0.5</v>
      </c>
      <c r="AC141" s="42">
        <f t="shared" ref="AC141:AC164" si="335">MAX(Q141:U141,G141:K141)-MIN(Q141:U141,G141:K141)</f>
        <v>2</v>
      </c>
      <c r="AD141" s="144">
        <f t="shared" ref="AD141:AD164" si="336">_xlfn.STDEV.P(Q141:U141,G141:K141)</f>
        <v>0.67082039324993692</v>
      </c>
      <c r="AE141" s="144">
        <f t="shared" ref="AE141:AE161" si="337">(U141-AB141)</f>
        <v>-0.5</v>
      </c>
    </row>
    <row r="142" spans="2:31" ht="15.75" thickBot="1" x14ac:dyDescent="0.3">
      <c r="B142" s="58" t="s">
        <v>28</v>
      </c>
      <c r="C142" s="43" t="s">
        <v>307</v>
      </c>
      <c r="D142" s="247">
        <f>(D141/D163)</f>
        <v>0</v>
      </c>
      <c r="E142" s="247">
        <f t="shared" ref="E142:H142" si="338">(E141/E163)</f>
        <v>0</v>
      </c>
      <c r="F142" s="247">
        <f t="shared" si="338"/>
        <v>0.1</v>
      </c>
      <c r="G142" s="138">
        <f t="shared" si="338"/>
        <v>6.6666666666666666E-2</v>
      </c>
      <c r="H142" s="138">
        <f t="shared" si="338"/>
        <v>0.18181818181818182</v>
      </c>
      <c r="I142" s="138">
        <f>(I141/I163)</f>
        <v>0.16666666666666666</v>
      </c>
      <c r="J142" s="138">
        <f t="shared" ref="J142:K142" si="339">(J141/J163)</f>
        <v>0</v>
      </c>
      <c r="K142" s="138">
        <f t="shared" si="339"/>
        <v>0.1</v>
      </c>
      <c r="L142" s="139">
        <f t="shared" ref="L142" si="340">(L141/L163)</f>
        <v>0.10204081632653061</v>
      </c>
      <c r="M142" s="137"/>
      <c r="N142" s="137"/>
      <c r="O142" s="137"/>
      <c r="P142" s="137"/>
      <c r="Q142" s="138">
        <f t="shared" ref="Q142:T142" si="341">(Q141/Q163)</f>
        <v>0</v>
      </c>
      <c r="R142" s="138">
        <f t="shared" si="341"/>
        <v>0</v>
      </c>
      <c r="S142" s="138">
        <f t="shared" si="341"/>
        <v>0</v>
      </c>
      <c r="T142" s="138">
        <f t="shared" si="341"/>
        <v>0</v>
      </c>
      <c r="U142" s="136">
        <f t="shared" ref="U142:AA142" si="342">(U141/U163)</f>
        <v>0</v>
      </c>
      <c r="V142" s="139">
        <f t="shared" si="342"/>
        <v>0</v>
      </c>
      <c r="W142" s="137"/>
      <c r="X142" s="137"/>
      <c r="Y142" s="137"/>
      <c r="Z142" s="137"/>
      <c r="AA142" s="140">
        <f t="shared" si="342"/>
        <v>4.9019607843137254E-2</v>
      </c>
      <c r="AB142" s="168"/>
      <c r="AC142" s="168"/>
      <c r="AD142" s="168"/>
      <c r="AE142" s="168"/>
    </row>
    <row r="143" spans="2:31" x14ac:dyDescent="0.25">
      <c r="B143" s="59" t="s">
        <v>162</v>
      </c>
      <c r="C143" s="38" t="s">
        <v>307</v>
      </c>
      <c r="D143" s="38">
        <v>0</v>
      </c>
      <c r="E143" s="38">
        <v>1</v>
      </c>
      <c r="F143" s="38">
        <v>0</v>
      </c>
      <c r="G143" s="39">
        <v>3</v>
      </c>
      <c r="H143" s="39">
        <v>0</v>
      </c>
      <c r="I143" s="39">
        <v>0</v>
      </c>
      <c r="J143" s="39">
        <v>2</v>
      </c>
      <c r="K143" s="39">
        <v>1</v>
      </c>
      <c r="L143" s="40">
        <f t="shared" si="328"/>
        <v>6</v>
      </c>
      <c r="M143" s="141">
        <f t="shared" si="329"/>
        <v>1.2</v>
      </c>
      <c r="N143" s="40">
        <f t="shared" si="330"/>
        <v>3</v>
      </c>
      <c r="O143" s="141">
        <f t="shared" si="331"/>
        <v>1.1661903789690602</v>
      </c>
      <c r="P143" s="141">
        <f>(U143-M143)</f>
        <v>-1.2</v>
      </c>
      <c r="Q143" s="39">
        <v>2</v>
      </c>
      <c r="R143" s="39">
        <v>0</v>
      </c>
      <c r="S143" s="39">
        <v>1</v>
      </c>
      <c r="T143" s="39">
        <v>2</v>
      </c>
      <c r="U143" s="41">
        <v>0</v>
      </c>
      <c r="V143" s="40">
        <f>SUM(Q143:U143)</f>
        <v>5</v>
      </c>
      <c r="W143" s="141">
        <f>AVERAGE(Q143:U143)</f>
        <v>1</v>
      </c>
      <c r="X143" s="40">
        <f t="shared" si="332"/>
        <v>2</v>
      </c>
      <c r="Y143" s="141">
        <f>_xlfn.STDEV.P(Q143:U143)</f>
        <v>0.89442719099991586</v>
      </c>
      <c r="Z143" s="141">
        <f>(U143-W143)</f>
        <v>-1</v>
      </c>
      <c r="AA143" s="42">
        <f t="shared" si="333"/>
        <v>11</v>
      </c>
      <c r="AB143" s="144">
        <f t="shared" si="334"/>
        <v>1.1000000000000001</v>
      </c>
      <c r="AC143" s="42">
        <f t="shared" si="335"/>
        <v>3</v>
      </c>
      <c r="AD143" s="144">
        <f t="shared" si="336"/>
        <v>1.0440306508910551</v>
      </c>
      <c r="AE143" s="144">
        <f t="shared" si="337"/>
        <v>-1.1000000000000001</v>
      </c>
    </row>
    <row r="144" spans="2:31" ht="15.75" thickBot="1" x14ac:dyDescent="0.3">
      <c r="B144" s="58" t="s">
        <v>28</v>
      </c>
      <c r="C144" s="43" t="s">
        <v>307</v>
      </c>
      <c r="D144" s="247">
        <f>(D143/D163)</f>
        <v>0</v>
      </c>
      <c r="E144" s="247">
        <f t="shared" ref="E144:H144" si="343">(E143/E163)</f>
        <v>8.3333333333333329E-2</v>
      </c>
      <c r="F144" s="247">
        <f t="shared" si="343"/>
        <v>0</v>
      </c>
      <c r="G144" s="138">
        <f t="shared" si="343"/>
        <v>0.2</v>
      </c>
      <c r="H144" s="138">
        <f t="shared" si="343"/>
        <v>0</v>
      </c>
      <c r="I144" s="138">
        <f>(I143/I163)</f>
        <v>0</v>
      </c>
      <c r="J144" s="138">
        <f t="shared" ref="J144:K144" si="344">(J143/J163)</f>
        <v>0.2857142857142857</v>
      </c>
      <c r="K144" s="138">
        <f t="shared" si="344"/>
        <v>0.1</v>
      </c>
      <c r="L144" s="139">
        <f t="shared" ref="L144" si="345">(L143/L163)</f>
        <v>0.12244897959183673</v>
      </c>
      <c r="M144" s="137"/>
      <c r="N144" s="137"/>
      <c r="O144" s="137"/>
      <c r="P144" s="137"/>
      <c r="Q144" s="138">
        <f t="shared" ref="Q144:T144" si="346">(Q143/Q163)</f>
        <v>0.2</v>
      </c>
      <c r="R144" s="138">
        <f t="shared" si="346"/>
        <v>0</v>
      </c>
      <c r="S144" s="138">
        <f t="shared" si="346"/>
        <v>8.3333333333333329E-2</v>
      </c>
      <c r="T144" s="138">
        <f t="shared" si="346"/>
        <v>0.22222222222222221</v>
      </c>
      <c r="U144" s="136">
        <f t="shared" ref="U144:AA144" si="347">(U143/U163)</f>
        <v>0</v>
      </c>
      <c r="V144" s="139">
        <f t="shared" si="347"/>
        <v>9.4339622641509441E-2</v>
      </c>
      <c r="W144" s="137"/>
      <c r="X144" s="137"/>
      <c r="Y144" s="137"/>
      <c r="Z144" s="137"/>
      <c r="AA144" s="140">
        <f t="shared" si="347"/>
        <v>0.10784313725490197</v>
      </c>
      <c r="AB144" s="168"/>
      <c r="AC144" s="168"/>
      <c r="AD144" s="168"/>
      <c r="AE144" s="168"/>
    </row>
    <row r="145" spans="2:31" x14ac:dyDescent="0.25">
      <c r="B145" s="59" t="s">
        <v>163</v>
      </c>
      <c r="C145" s="38" t="s">
        <v>307</v>
      </c>
      <c r="D145" s="38">
        <v>3</v>
      </c>
      <c r="E145" s="38">
        <v>2</v>
      </c>
      <c r="F145" s="38">
        <v>1</v>
      </c>
      <c r="G145" s="39">
        <v>0</v>
      </c>
      <c r="H145" s="39">
        <v>0</v>
      </c>
      <c r="I145" s="39">
        <v>1</v>
      </c>
      <c r="J145" s="39">
        <v>1</v>
      </c>
      <c r="K145" s="39">
        <v>2</v>
      </c>
      <c r="L145" s="40">
        <f t="shared" si="328"/>
        <v>4</v>
      </c>
      <c r="M145" s="141">
        <f t="shared" si="329"/>
        <v>0.8</v>
      </c>
      <c r="N145" s="40">
        <f t="shared" si="330"/>
        <v>2</v>
      </c>
      <c r="O145" s="141">
        <f t="shared" si="331"/>
        <v>0.74833147735478833</v>
      </c>
      <c r="P145" s="141">
        <f>(U145-M145)</f>
        <v>3.2</v>
      </c>
      <c r="Q145" s="39">
        <v>0</v>
      </c>
      <c r="R145" s="39">
        <v>1</v>
      </c>
      <c r="S145" s="39">
        <v>0</v>
      </c>
      <c r="T145" s="39">
        <v>1</v>
      </c>
      <c r="U145" s="41">
        <v>4</v>
      </c>
      <c r="V145" s="40">
        <f>SUM(Q145:U145)</f>
        <v>6</v>
      </c>
      <c r="W145" s="141">
        <f>AVERAGE(Q145:U145)</f>
        <v>1.2</v>
      </c>
      <c r="X145" s="40">
        <f t="shared" si="332"/>
        <v>4</v>
      </c>
      <c r="Y145" s="141">
        <f>_xlfn.STDEV.P(Q145:U145)</f>
        <v>1.4696938456699069</v>
      </c>
      <c r="Z145" s="141">
        <f>(U145-W145)</f>
        <v>2.8</v>
      </c>
      <c r="AA145" s="42">
        <f t="shared" si="333"/>
        <v>10</v>
      </c>
      <c r="AB145" s="144">
        <f t="shared" si="334"/>
        <v>1</v>
      </c>
      <c r="AC145" s="42">
        <f t="shared" si="335"/>
        <v>4</v>
      </c>
      <c r="AD145" s="144">
        <f t="shared" si="336"/>
        <v>1.1832159566199232</v>
      </c>
      <c r="AE145" s="144">
        <f t="shared" si="337"/>
        <v>3</v>
      </c>
    </row>
    <row r="146" spans="2:31" ht="15.75" thickBot="1" x14ac:dyDescent="0.3">
      <c r="B146" s="58" t="s">
        <v>28</v>
      </c>
      <c r="C146" s="43" t="s">
        <v>307</v>
      </c>
      <c r="D146" s="247">
        <f>(D145/D163)</f>
        <v>0.33333333333333331</v>
      </c>
      <c r="E146" s="247">
        <f t="shared" ref="E146:H146" si="348">(E145/E163)</f>
        <v>0.16666666666666666</v>
      </c>
      <c r="F146" s="247">
        <f t="shared" si="348"/>
        <v>0.1</v>
      </c>
      <c r="G146" s="138">
        <f t="shared" si="348"/>
        <v>0</v>
      </c>
      <c r="H146" s="138">
        <f t="shared" si="348"/>
        <v>0</v>
      </c>
      <c r="I146" s="138">
        <f>(I145/I163)</f>
        <v>0.16666666666666666</v>
      </c>
      <c r="J146" s="138">
        <f t="shared" ref="J146:K146" si="349">(J145/J163)</f>
        <v>0.14285714285714285</v>
      </c>
      <c r="K146" s="138">
        <f t="shared" si="349"/>
        <v>0.2</v>
      </c>
      <c r="L146" s="139">
        <f t="shared" ref="L146" si="350">(L145/L163)</f>
        <v>8.1632653061224483E-2</v>
      </c>
      <c r="M146" s="137"/>
      <c r="N146" s="137"/>
      <c r="O146" s="137"/>
      <c r="P146" s="137"/>
      <c r="Q146" s="138">
        <f t="shared" ref="Q146:T146" si="351">(Q145/Q163)</f>
        <v>0</v>
      </c>
      <c r="R146" s="138">
        <f t="shared" si="351"/>
        <v>0.1</v>
      </c>
      <c r="S146" s="138">
        <f t="shared" si="351"/>
        <v>0</v>
      </c>
      <c r="T146" s="138">
        <f t="shared" si="351"/>
        <v>0.1111111111111111</v>
      </c>
      <c r="U146" s="136">
        <f t="shared" ref="U146:AA146" si="352">(U145/U163)</f>
        <v>0.33333333333333331</v>
      </c>
      <c r="V146" s="139">
        <f t="shared" si="352"/>
        <v>0.11320754716981132</v>
      </c>
      <c r="W146" s="137"/>
      <c r="X146" s="137"/>
      <c r="Y146" s="137"/>
      <c r="Z146" s="137"/>
      <c r="AA146" s="140">
        <f t="shared" si="352"/>
        <v>9.8039215686274508E-2</v>
      </c>
      <c r="AB146" s="168"/>
      <c r="AC146" s="168"/>
      <c r="AD146" s="168"/>
      <c r="AE146" s="168"/>
    </row>
    <row r="147" spans="2:31" x14ac:dyDescent="0.25">
      <c r="B147" s="59" t="s">
        <v>164</v>
      </c>
      <c r="C147" s="38" t="s">
        <v>307</v>
      </c>
      <c r="D147" s="38">
        <v>1</v>
      </c>
      <c r="E147" s="38">
        <v>0</v>
      </c>
      <c r="F147" s="38">
        <v>1</v>
      </c>
      <c r="G147" s="39">
        <v>1</v>
      </c>
      <c r="H147" s="39">
        <v>0</v>
      </c>
      <c r="I147" s="39">
        <v>0</v>
      </c>
      <c r="J147" s="39">
        <v>0</v>
      </c>
      <c r="K147" s="39">
        <v>0</v>
      </c>
      <c r="L147" s="40">
        <f t="shared" si="328"/>
        <v>1</v>
      </c>
      <c r="M147" s="141">
        <f t="shared" si="329"/>
        <v>0.2</v>
      </c>
      <c r="N147" s="40">
        <f t="shared" si="330"/>
        <v>1</v>
      </c>
      <c r="O147" s="141">
        <f t="shared" si="331"/>
        <v>0.4</v>
      </c>
      <c r="P147" s="141">
        <f>(U147-M147)</f>
        <v>0.8</v>
      </c>
      <c r="Q147" s="39">
        <v>0</v>
      </c>
      <c r="R147" s="39">
        <v>0</v>
      </c>
      <c r="S147" s="39">
        <v>2</v>
      </c>
      <c r="T147" s="39">
        <v>0</v>
      </c>
      <c r="U147" s="41">
        <v>1</v>
      </c>
      <c r="V147" s="40">
        <f>SUM(Q147:U147)</f>
        <v>3</v>
      </c>
      <c r="W147" s="141">
        <f>AVERAGE(Q147:U147)</f>
        <v>0.6</v>
      </c>
      <c r="X147" s="40">
        <f t="shared" si="332"/>
        <v>2</v>
      </c>
      <c r="Y147" s="141">
        <f>_xlfn.STDEV.P(Q147:U147)</f>
        <v>0.8</v>
      </c>
      <c r="Z147" s="141">
        <f>(U147-W147)</f>
        <v>0.4</v>
      </c>
      <c r="AA147" s="42">
        <f t="shared" si="333"/>
        <v>4</v>
      </c>
      <c r="AB147" s="144">
        <f t="shared" si="334"/>
        <v>0.4</v>
      </c>
      <c r="AC147" s="42">
        <f t="shared" si="335"/>
        <v>2</v>
      </c>
      <c r="AD147" s="144">
        <f t="shared" si="336"/>
        <v>0.66332495807107994</v>
      </c>
      <c r="AE147" s="144">
        <f t="shared" si="337"/>
        <v>0.6</v>
      </c>
    </row>
    <row r="148" spans="2:31" ht="15.75" thickBot="1" x14ac:dyDescent="0.3">
      <c r="B148" s="58" t="s">
        <v>28</v>
      </c>
      <c r="C148" s="43" t="s">
        <v>307</v>
      </c>
      <c r="D148" s="247">
        <f>(D147/D163)</f>
        <v>0.1111111111111111</v>
      </c>
      <c r="E148" s="247">
        <f t="shared" ref="E148:H148" si="353">(E147/E163)</f>
        <v>0</v>
      </c>
      <c r="F148" s="247">
        <f t="shared" si="353"/>
        <v>0.1</v>
      </c>
      <c r="G148" s="138">
        <f t="shared" si="353"/>
        <v>6.6666666666666666E-2</v>
      </c>
      <c r="H148" s="138">
        <f t="shared" si="353"/>
        <v>0</v>
      </c>
      <c r="I148" s="138">
        <f>(I147/I163)</f>
        <v>0</v>
      </c>
      <c r="J148" s="138">
        <f t="shared" ref="J148:K148" si="354">(J147/J163)</f>
        <v>0</v>
      </c>
      <c r="K148" s="138">
        <f t="shared" si="354"/>
        <v>0</v>
      </c>
      <c r="L148" s="139">
        <f t="shared" ref="L148" si="355">(L147/L163)</f>
        <v>2.0408163265306121E-2</v>
      </c>
      <c r="M148" s="137"/>
      <c r="N148" s="137"/>
      <c r="O148" s="137"/>
      <c r="P148" s="137"/>
      <c r="Q148" s="138">
        <f t="shared" ref="Q148:T148" si="356">(Q147/Q163)</f>
        <v>0</v>
      </c>
      <c r="R148" s="138">
        <f t="shared" si="356"/>
        <v>0</v>
      </c>
      <c r="S148" s="138">
        <f t="shared" si="356"/>
        <v>0.16666666666666666</v>
      </c>
      <c r="T148" s="138">
        <f t="shared" si="356"/>
        <v>0</v>
      </c>
      <c r="U148" s="136">
        <f t="shared" ref="U148:AA148" si="357">(U147/U163)</f>
        <v>8.3333333333333329E-2</v>
      </c>
      <c r="V148" s="139">
        <f t="shared" si="357"/>
        <v>5.6603773584905662E-2</v>
      </c>
      <c r="W148" s="137"/>
      <c r="X148" s="137"/>
      <c r="Y148" s="137"/>
      <c r="Z148" s="137"/>
      <c r="AA148" s="140">
        <f t="shared" si="357"/>
        <v>3.9215686274509803E-2</v>
      </c>
      <c r="AB148" s="168"/>
      <c r="AC148" s="168"/>
      <c r="AD148" s="168"/>
      <c r="AE148" s="168"/>
    </row>
    <row r="149" spans="2:31" x14ac:dyDescent="0.25">
      <c r="B149" s="63" t="s">
        <v>165</v>
      </c>
      <c r="C149" s="38" t="s">
        <v>307</v>
      </c>
      <c r="D149" s="248">
        <v>0</v>
      </c>
      <c r="E149" s="248">
        <v>2</v>
      </c>
      <c r="F149" s="248">
        <v>2</v>
      </c>
      <c r="G149" s="52">
        <v>1</v>
      </c>
      <c r="H149" s="52">
        <v>2</v>
      </c>
      <c r="I149" s="52">
        <v>0</v>
      </c>
      <c r="J149" s="52">
        <v>2</v>
      </c>
      <c r="K149" s="52">
        <v>0</v>
      </c>
      <c r="L149" s="40">
        <f t="shared" si="328"/>
        <v>5</v>
      </c>
      <c r="M149" s="141">
        <f t="shared" si="329"/>
        <v>1</v>
      </c>
      <c r="N149" s="40">
        <f t="shared" si="330"/>
        <v>2</v>
      </c>
      <c r="O149" s="141">
        <f t="shared" si="331"/>
        <v>0.89442719099991586</v>
      </c>
      <c r="P149" s="143">
        <f>(U149-M149)</f>
        <v>-1</v>
      </c>
      <c r="Q149" s="52">
        <v>0</v>
      </c>
      <c r="R149" s="52">
        <v>1</v>
      </c>
      <c r="S149" s="52">
        <v>3</v>
      </c>
      <c r="T149" s="52">
        <v>0</v>
      </c>
      <c r="U149" s="54">
        <v>0</v>
      </c>
      <c r="V149" s="53">
        <f>SUM(Q149:U149)</f>
        <v>4</v>
      </c>
      <c r="W149" s="143">
        <f>AVERAGE(Q149:U149)</f>
        <v>0.8</v>
      </c>
      <c r="X149" s="40">
        <f t="shared" si="332"/>
        <v>3</v>
      </c>
      <c r="Y149" s="141">
        <f>_xlfn.STDEV.P(Q149:U149)</f>
        <v>1.1661903789690602</v>
      </c>
      <c r="Z149" s="143">
        <f>(U149-W149)</f>
        <v>-0.8</v>
      </c>
      <c r="AA149" s="42">
        <f t="shared" si="333"/>
        <v>9</v>
      </c>
      <c r="AB149" s="144">
        <f t="shared" si="334"/>
        <v>0.9</v>
      </c>
      <c r="AC149" s="42">
        <f t="shared" si="335"/>
        <v>3</v>
      </c>
      <c r="AD149" s="144">
        <f t="shared" si="336"/>
        <v>1.0440306508910551</v>
      </c>
      <c r="AE149" s="144">
        <f t="shared" si="337"/>
        <v>-0.9</v>
      </c>
    </row>
    <row r="150" spans="2:31" ht="15.75" thickBot="1" x14ac:dyDescent="0.3">
      <c r="B150" s="58" t="s">
        <v>28</v>
      </c>
      <c r="C150" s="43" t="s">
        <v>307</v>
      </c>
      <c r="D150" s="247">
        <f>(D149/D163)</f>
        <v>0</v>
      </c>
      <c r="E150" s="247">
        <f t="shared" ref="E150:H150" si="358">(E149/E163)</f>
        <v>0.16666666666666666</v>
      </c>
      <c r="F150" s="247">
        <f t="shared" si="358"/>
        <v>0.2</v>
      </c>
      <c r="G150" s="138">
        <f t="shared" si="358"/>
        <v>6.6666666666666666E-2</v>
      </c>
      <c r="H150" s="138">
        <f t="shared" si="358"/>
        <v>0.18181818181818182</v>
      </c>
      <c r="I150" s="138">
        <f>(I149/I163)</f>
        <v>0</v>
      </c>
      <c r="J150" s="138">
        <f t="shared" ref="J150:K150" si="359">(J149/J163)</f>
        <v>0.2857142857142857</v>
      </c>
      <c r="K150" s="138">
        <f t="shared" si="359"/>
        <v>0</v>
      </c>
      <c r="L150" s="139">
        <f t="shared" ref="L150" si="360">(L149/L163)</f>
        <v>0.10204081632653061</v>
      </c>
      <c r="M150" s="137"/>
      <c r="N150" s="137"/>
      <c r="O150" s="137"/>
      <c r="P150" s="137"/>
      <c r="Q150" s="138">
        <f t="shared" ref="Q150:T150" si="361">(Q149/Q163)</f>
        <v>0</v>
      </c>
      <c r="R150" s="138">
        <f t="shared" si="361"/>
        <v>0.1</v>
      </c>
      <c r="S150" s="138">
        <f t="shared" si="361"/>
        <v>0.25</v>
      </c>
      <c r="T150" s="138">
        <f t="shared" si="361"/>
        <v>0</v>
      </c>
      <c r="U150" s="136">
        <f t="shared" ref="U150:AA150" si="362">(U149/U163)</f>
        <v>0</v>
      </c>
      <c r="V150" s="139">
        <f t="shared" si="362"/>
        <v>7.5471698113207544E-2</v>
      </c>
      <c r="W150" s="137"/>
      <c r="X150" s="137"/>
      <c r="Y150" s="137"/>
      <c r="Z150" s="137"/>
      <c r="AA150" s="140">
        <f t="shared" si="362"/>
        <v>8.8235294117647065E-2</v>
      </c>
      <c r="AB150" s="168"/>
      <c r="AC150" s="168"/>
      <c r="AD150" s="168"/>
      <c r="AE150" s="168"/>
    </row>
    <row r="151" spans="2:31" x14ac:dyDescent="0.25">
      <c r="B151" s="59" t="s">
        <v>166</v>
      </c>
      <c r="C151" s="38" t="s">
        <v>307</v>
      </c>
      <c r="D151" s="38">
        <v>0</v>
      </c>
      <c r="E151" s="38">
        <v>1</v>
      </c>
      <c r="F151" s="38">
        <v>1</v>
      </c>
      <c r="G151" s="39">
        <v>3</v>
      </c>
      <c r="H151" s="39">
        <v>2</v>
      </c>
      <c r="I151" s="39">
        <v>1</v>
      </c>
      <c r="J151" s="39">
        <v>0</v>
      </c>
      <c r="K151" s="39">
        <v>2</v>
      </c>
      <c r="L151" s="40">
        <f t="shared" si="328"/>
        <v>8</v>
      </c>
      <c r="M151" s="141">
        <f t="shared" si="329"/>
        <v>1.6</v>
      </c>
      <c r="N151" s="40">
        <f t="shared" si="330"/>
        <v>3</v>
      </c>
      <c r="O151" s="141">
        <f t="shared" si="331"/>
        <v>1.019803902718557</v>
      </c>
      <c r="P151" s="141">
        <f>(U151-M151)</f>
        <v>-1.6</v>
      </c>
      <c r="Q151" s="39">
        <v>4</v>
      </c>
      <c r="R151" s="39">
        <v>1</v>
      </c>
      <c r="S151" s="39">
        <v>0</v>
      </c>
      <c r="T151" s="39">
        <v>0</v>
      </c>
      <c r="U151" s="41">
        <v>0</v>
      </c>
      <c r="V151" s="40">
        <f>SUM(Q151:U151)</f>
        <v>5</v>
      </c>
      <c r="W151" s="141">
        <f>AVERAGE(Q151:U151)</f>
        <v>1</v>
      </c>
      <c r="X151" s="40">
        <f t="shared" si="332"/>
        <v>4</v>
      </c>
      <c r="Y151" s="141">
        <f>_xlfn.STDEV.P(Q151:U151)</f>
        <v>1.5491933384829668</v>
      </c>
      <c r="Z151" s="141">
        <f>(U151-W151)</f>
        <v>-1</v>
      </c>
      <c r="AA151" s="42">
        <f t="shared" si="333"/>
        <v>13</v>
      </c>
      <c r="AB151" s="144">
        <f t="shared" si="334"/>
        <v>1.3</v>
      </c>
      <c r="AC151" s="42">
        <f t="shared" si="335"/>
        <v>4</v>
      </c>
      <c r="AD151" s="144">
        <f t="shared" si="336"/>
        <v>1.3453624047073711</v>
      </c>
      <c r="AE151" s="144">
        <f t="shared" si="337"/>
        <v>-1.3</v>
      </c>
    </row>
    <row r="152" spans="2:31" ht="15.75" thickBot="1" x14ac:dyDescent="0.3">
      <c r="B152" s="58" t="s">
        <v>28</v>
      </c>
      <c r="C152" s="43" t="s">
        <v>307</v>
      </c>
      <c r="D152" s="247">
        <f>(D151/D163)</f>
        <v>0</v>
      </c>
      <c r="E152" s="247">
        <f t="shared" ref="E152:H152" si="363">(E151/E163)</f>
        <v>8.3333333333333329E-2</v>
      </c>
      <c r="F152" s="247">
        <f t="shared" si="363"/>
        <v>0.1</v>
      </c>
      <c r="G152" s="138">
        <f t="shared" si="363"/>
        <v>0.2</v>
      </c>
      <c r="H152" s="138">
        <f t="shared" si="363"/>
        <v>0.18181818181818182</v>
      </c>
      <c r="I152" s="138">
        <f>(I151/I163)</f>
        <v>0.16666666666666666</v>
      </c>
      <c r="J152" s="138">
        <f t="shared" ref="J152:K152" si="364">(J151/J163)</f>
        <v>0</v>
      </c>
      <c r="K152" s="138">
        <f t="shared" si="364"/>
        <v>0.2</v>
      </c>
      <c r="L152" s="139">
        <f t="shared" ref="L152" si="365">(L151/L163)</f>
        <v>0.16326530612244897</v>
      </c>
      <c r="M152" s="137"/>
      <c r="N152" s="137"/>
      <c r="O152" s="137"/>
      <c r="P152" s="137"/>
      <c r="Q152" s="138">
        <f t="shared" ref="Q152:T152" si="366">(Q151/Q163)</f>
        <v>0.4</v>
      </c>
      <c r="R152" s="138">
        <f t="shared" si="366"/>
        <v>0.1</v>
      </c>
      <c r="S152" s="138">
        <f t="shared" si="366"/>
        <v>0</v>
      </c>
      <c r="T152" s="138">
        <f t="shared" si="366"/>
        <v>0</v>
      </c>
      <c r="U152" s="136">
        <f t="shared" ref="U152:AA152" si="367">(U151/U163)</f>
        <v>0</v>
      </c>
      <c r="V152" s="139">
        <f t="shared" si="367"/>
        <v>9.4339622641509441E-2</v>
      </c>
      <c r="W152" s="137"/>
      <c r="X152" s="137"/>
      <c r="Y152" s="137"/>
      <c r="Z152" s="137"/>
      <c r="AA152" s="140">
        <f t="shared" si="367"/>
        <v>0.12745098039215685</v>
      </c>
      <c r="AB152" s="168"/>
      <c r="AC152" s="168"/>
      <c r="AD152" s="168"/>
      <c r="AE152" s="168"/>
    </row>
    <row r="153" spans="2:31" x14ac:dyDescent="0.25">
      <c r="B153" s="59" t="s">
        <v>167</v>
      </c>
      <c r="C153" s="38" t="s">
        <v>307</v>
      </c>
      <c r="D153" s="38">
        <v>1</v>
      </c>
      <c r="E153" s="38">
        <v>0</v>
      </c>
      <c r="F153" s="38">
        <v>0</v>
      </c>
      <c r="G153" s="39">
        <v>1</v>
      </c>
      <c r="H153" s="39">
        <v>1</v>
      </c>
      <c r="I153" s="39">
        <v>1</v>
      </c>
      <c r="J153" s="39">
        <v>0</v>
      </c>
      <c r="K153" s="39">
        <v>1</v>
      </c>
      <c r="L153" s="40">
        <f t="shared" si="328"/>
        <v>4</v>
      </c>
      <c r="M153" s="141">
        <f t="shared" si="329"/>
        <v>0.8</v>
      </c>
      <c r="N153" s="40">
        <f t="shared" si="330"/>
        <v>1</v>
      </c>
      <c r="O153" s="141">
        <f t="shared" si="331"/>
        <v>0.4</v>
      </c>
      <c r="P153" s="141">
        <f>(U153-M153)</f>
        <v>1.2</v>
      </c>
      <c r="Q153" s="39">
        <v>1</v>
      </c>
      <c r="R153" s="39">
        <v>0</v>
      </c>
      <c r="S153" s="39">
        <v>1</v>
      </c>
      <c r="T153" s="39">
        <v>0</v>
      </c>
      <c r="U153" s="41">
        <v>2</v>
      </c>
      <c r="V153" s="40">
        <f>SUM(Q153:U153)</f>
        <v>4</v>
      </c>
      <c r="W153" s="141">
        <f>AVERAGE(Q153:U153)</f>
        <v>0.8</v>
      </c>
      <c r="X153" s="40">
        <f t="shared" si="332"/>
        <v>2</v>
      </c>
      <c r="Y153" s="141">
        <f>_xlfn.STDEV.P(Q153:U153)</f>
        <v>0.74833147735478833</v>
      </c>
      <c r="Z153" s="141">
        <f>(U153-W153)</f>
        <v>1.2</v>
      </c>
      <c r="AA153" s="42">
        <f t="shared" si="333"/>
        <v>8</v>
      </c>
      <c r="AB153" s="144">
        <f t="shared" si="334"/>
        <v>0.8</v>
      </c>
      <c r="AC153" s="42">
        <f t="shared" si="335"/>
        <v>2</v>
      </c>
      <c r="AD153" s="144">
        <f t="shared" si="336"/>
        <v>0.6</v>
      </c>
      <c r="AE153" s="144">
        <f t="shared" si="337"/>
        <v>1.2</v>
      </c>
    </row>
    <row r="154" spans="2:31" ht="15.75" thickBot="1" x14ac:dyDescent="0.3">
      <c r="B154" s="58" t="s">
        <v>28</v>
      </c>
      <c r="C154" s="43" t="s">
        <v>307</v>
      </c>
      <c r="D154" s="247">
        <f>(D153/D163)</f>
        <v>0.1111111111111111</v>
      </c>
      <c r="E154" s="247">
        <f t="shared" ref="E154:H154" si="368">(E153/E163)</f>
        <v>0</v>
      </c>
      <c r="F154" s="247">
        <f t="shared" si="368"/>
        <v>0</v>
      </c>
      <c r="G154" s="138">
        <f t="shared" si="368"/>
        <v>6.6666666666666666E-2</v>
      </c>
      <c r="H154" s="138">
        <f t="shared" si="368"/>
        <v>9.0909090909090912E-2</v>
      </c>
      <c r="I154" s="138">
        <f>(I153/I163)</f>
        <v>0.16666666666666666</v>
      </c>
      <c r="J154" s="138">
        <f t="shared" ref="J154:K154" si="369">(J153/J163)</f>
        <v>0</v>
      </c>
      <c r="K154" s="138">
        <f t="shared" si="369"/>
        <v>0.1</v>
      </c>
      <c r="L154" s="139">
        <f t="shared" ref="L154" si="370">(L153/L163)</f>
        <v>8.1632653061224483E-2</v>
      </c>
      <c r="M154" s="137"/>
      <c r="N154" s="137"/>
      <c r="O154" s="137"/>
      <c r="P154" s="137"/>
      <c r="Q154" s="138">
        <f t="shared" ref="Q154:T154" si="371">(Q153/Q163)</f>
        <v>0.1</v>
      </c>
      <c r="R154" s="138">
        <f t="shared" si="371"/>
        <v>0</v>
      </c>
      <c r="S154" s="138">
        <f t="shared" si="371"/>
        <v>8.3333333333333329E-2</v>
      </c>
      <c r="T154" s="138">
        <f t="shared" si="371"/>
        <v>0</v>
      </c>
      <c r="U154" s="136">
        <f t="shared" ref="U154:AA154" si="372">(U153/U163)</f>
        <v>0.16666666666666666</v>
      </c>
      <c r="V154" s="139">
        <f t="shared" si="372"/>
        <v>7.5471698113207544E-2</v>
      </c>
      <c r="W154" s="137"/>
      <c r="X154" s="137"/>
      <c r="Y154" s="137"/>
      <c r="Z154" s="137"/>
      <c r="AA154" s="140">
        <f t="shared" si="372"/>
        <v>7.8431372549019607E-2</v>
      </c>
      <c r="AB154" s="168"/>
      <c r="AC154" s="168"/>
      <c r="AD154" s="168"/>
      <c r="AE154" s="168"/>
    </row>
    <row r="155" spans="2:31" x14ac:dyDescent="0.25">
      <c r="B155" s="59" t="s">
        <v>168</v>
      </c>
      <c r="C155" s="38" t="s">
        <v>307</v>
      </c>
      <c r="D155" s="38">
        <v>1</v>
      </c>
      <c r="E155" s="38">
        <v>1</v>
      </c>
      <c r="F155" s="38">
        <v>3</v>
      </c>
      <c r="G155" s="39">
        <v>1</v>
      </c>
      <c r="H155" s="39">
        <v>0</v>
      </c>
      <c r="I155" s="39">
        <v>0</v>
      </c>
      <c r="J155" s="39">
        <v>0</v>
      </c>
      <c r="K155" s="39">
        <v>2</v>
      </c>
      <c r="L155" s="40">
        <f t="shared" si="328"/>
        <v>3</v>
      </c>
      <c r="M155" s="141">
        <f t="shared" si="329"/>
        <v>0.6</v>
      </c>
      <c r="N155" s="40">
        <f t="shared" si="330"/>
        <v>2</v>
      </c>
      <c r="O155" s="141">
        <f t="shared" si="331"/>
        <v>0.8</v>
      </c>
      <c r="P155" s="141">
        <f>(U155-M155)</f>
        <v>-0.6</v>
      </c>
      <c r="Q155" s="39">
        <v>0</v>
      </c>
      <c r="R155" s="39">
        <v>2</v>
      </c>
      <c r="S155" s="39">
        <v>2</v>
      </c>
      <c r="T155" s="39">
        <v>1</v>
      </c>
      <c r="U155" s="41">
        <v>0</v>
      </c>
      <c r="V155" s="40">
        <f>SUM(Q155:U155)</f>
        <v>5</v>
      </c>
      <c r="W155" s="141">
        <f>AVERAGE(Q155:U155)</f>
        <v>1</v>
      </c>
      <c r="X155" s="40">
        <f t="shared" si="332"/>
        <v>2</v>
      </c>
      <c r="Y155" s="141">
        <f>_xlfn.STDEV.P(Q155:U155)</f>
        <v>0.89442719099991586</v>
      </c>
      <c r="Z155" s="141">
        <f>(U155-W155)</f>
        <v>-1</v>
      </c>
      <c r="AA155" s="42">
        <f t="shared" si="333"/>
        <v>8</v>
      </c>
      <c r="AB155" s="144">
        <f t="shared" si="334"/>
        <v>0.8</v>
      </c>
      <c r="AC155" s="42">
        <f t="shared" si="335"/>
        <v>2</v>
      </c>
      <c r="AD155" s="144">
        <f t="shared" si="336"/>
        <v>0.87177978870813466</v>
      </c>
      <c r="AE155" s="144">
        <f t="shared" si="337"/>
        <v>-0.8</v>
      </c>
    </row>
    <row r="156" spans="2:31" ht="15.75" thickBot="1" x14ac:dyDescent="0.3">
      <c r="B156" s="58" t="s">
        <v>28</v>
      </c>
      <c r="C156" s="43" t="s">
        <v>307</v>
      </c>
      <c r="D156" s="247">
        <f>(D155/D163)</f>
        <v>0.1111111111111111</v>
      </c>
      <c r="E156" s="247">
        <f t="shared" ref="E156:H156" si="373">(E155/E163)</f>
        <v>8.3333333333333329E-2</v>
      </c>
      <c r="F156" s="247">
        <f t="shared" si="373"/>
        <v>0.3</v>
      </c>
      <c r="G156" s="138">
        <f t="shared" si="373"/>
        <v>6.6666666666666666E-2</v>
      </c>
      <c r="H156" s="138">
        <f t="shared" si="373"/>
        <v>0</v>
      </c>
      <c r="I156" s="138">
        <f>(I155/I163)</f>
        <v>0</v>
      </c>
      <c r="J156" s="138">
        <f t="shared" ref="J156:K156" si="374">(J155/J163)</f>
        <v>0</v>
      </c>
      <c r="K156" s="138">
        <f t="shared" si="374"/>
        <v>0.2</v>
      </c>
      <c r="L156" s="139">
        <f t="shared" ref="L156" si="375">(L155/L163)</f>
        <v>6.1224489795918366E-2</v>
      </c>
      <c r="M156" s="137"/>
      <c r="N156" s="137"/>
      <c r="O156" s="137"/>
      <c r="P156" s="137"/>
      <c r="Q156" s="138">
        <f t="shared" ref="Q156:T156" si="376">(Q155/Q163)</f>
        <v>0</v>
      </c>
      <c r="R156" s="138">
        <f t="shared" si="376"/>
        <v>0.2</v>
      </c>
      <c r="S156" s="138">
        <f t="shared" si="376"/>
        <v>0.16666666666666666</v>
      </c>
      <c r="T156" s="138">
        <f t="shared" si="376"/>
        <v>0.1111111111111111</v>
      </c>
      <c r="U156" s="136">
        <f t="shared" ref="U156:AA156" si="377">(U155/U163)</f>
        <v>0</v>
      </c>
      <c r="V156" s="139">
        <f t="shared" si="377"/>
        <v>9.4339622641509441E-2</v>
      </c>
      <c r="W156" s="137"/>
      <c r="X156" s="137"/>
      <c r="Y156" s="137"/>
      <c r="Z156" s="137"/>
      <c r="AA156" s="140">
        <f t="shared" si="377"/>
        <v>7.8431372549019607E-2</v>
      </c>
      <c r="AB156" s="168"/>
      <c r="AC156" s="168"/>
      <c r="AD156" s="168"/>
      <c r="AE156" s="168"/>
    </row>
    <row r="157" spans="2:31" x14ac:dyDescent="0.25">
      <c r="B157" s="59" t="s">
        <v>169</v>
      </c>
      <c r="C157" s="38" t="s">
        <v>307</v>
      </c>
      <c r="D157" s="38">
        <v>1</v>
      </c>
      <c r="E157" s="38">
        <v>2</v>
      </c>
      <c r="F157" s="38">
        <v>0</v>
      </c>
      <c r="G157" s="39">
        <v>3</v>
      </c>
      <c r="H157" s="39">
        <v>2</v>
      </c>
      <c r="I157" s="39">
        <v>0</v>
      </c>
      <c r="J157" s="39">
        <v>1</v>
      </c>
      <c r="K157" s="39">
        <v>0</v>
      </c>
      <c r="L157" s="40">
        <f t="shared" si="328"/>
        <v>6</v>
      </c>
      <c r="M157" s="141">
        <f t="shared" si="329"/>
        <v>1.2</v>
      </c>
      <c r="N157" s="40">
        <f t="shared" si="330"/>
        <v>3</v>
      </c>
      <c r="O157" s="141">
        <f t="shared" si="331"/>
        <v>1.1661903789690602</v>
      </c>
      <c r="P157" s="141">
        <f>(U157-M157)</f>
        <v>-0.19999999999999996</v>
      </c>
      <c r="Q157" s="39">
        <v>2</v>
      </c>
      <c r="R157" s="39">
        <v>2</v>
      </c>
      <c r="S157" s="39">
        <v>2</v>
      </c>
      <c r="T157" s="39">
        <v>1</v>
      </c>
      <c r="U157" s="41">
        <v>1</v>
      </c>
      <c r="V157" s="40">
        <f>SUM(Q157:U157)</f>
        <v>8</v>
      </c>
      <c r="W157" s="141">
        <f>AVERAGE(Q157:U157)</f>
        <v>1.6</v>
      </c>
      <c r="X157" s="40">
        <f t="shared" si="332"/>
        <v>1</v>
      </c>
      <c r="Y157" s="141">
        <f>_xlfn.STDEV.P(Q157:U157)</f>
        <v>0.4898979485566356</v>
      </c>
      <c r="Z157" s="141">
        <f>(U157-W157)</f>
        <v>-0.60000000000000009</v>
      </c>
      <c r="AA157" s="42">
        <f t="shared" si="333"/>
        <v>14</v>
      </c>
      <c r="AB157" s="144">
        <f t="shared" si="334"/>
        <v>1.4</v>
      </c>
      <c r="AC157" s="42">
        <f t="shared" si="335"/>
        <v>3</v>
      </c>
      <c r="AD157" s="144">
        <f t="shared" si="336"/>
        <v>0.91651513899116799</v>
      </c>
      <c r="AE157" s="144">
        <f t="shared" si="337"/>
        <v>-0.39999999999999991</v>
      </c>
    </row>
    <row r="158" spans="2:31" ht="15.75" thickBot="1" x14ac:dyDescent="0.3">
      <c r="B158" s="58" t="s">
        <v>28</v>
      </c>
      <c r="C158" s="43" t="s">
        <v>307</v>
      </c>
      <c r="D158" s="247">
        <f>(D157/D163)</f>
        <v>0.1111111111111111</v>
      </c>
      <c r="E158" s="247">
        <f t="shared" ref="E158:H158" si="378">(E157/E163)</f>
        <v>0.16666666666666666</v>
      </c>
      <c r="F158" s="247">
        <f t="shared" si="378"/>
        <v>0</v>
      </c>
      <c r="G158" s="138">
        <f t="shared" si="378"/>
        <v>0.2</v>
      </c>
      <c r="H158" s="138">
        <f t="shared" si="378"/>
        <v>0.18181818181818182</v>
      </c>
      <c r="I158" s="138">
        <f>(I157/I163)</f>
        <v>0</v>
      </c>
      <c r="J158" s="138">
        <f t="shared" ref="J158:K158" si="379">(J157/J163)</f>
        <v>0.14285714285714285</v>
      </c>
      <c r="K158" s="138">
        <f t="shared" si="379"/>
        <v>0</v>
      </c>
      <c r="L158" s="139">
        <f t="shared" ref="L158" si="380">(L157/L163)</f>
        <v>0.12244897959183673</v>
      </c>
      <c r="M158" s="137"/>
      <c r="N158" s="137"/>
      <c r="O158" s="137"/>
      <c r="P158" s="137"/>
      <c r="Q158" s="138">
        <f t="shared" ref="Q158:T158" si="381">(Q157/Q163)</f>
        <v>0.2</v>
      </c>
      <c r="R158" s="138">
        <f t="shared" si="381"/>
        <v>0.2</v>
      </c>
      <c r="S158" s="138">
        <f t="shared" si="381"/>
        <v>0.16666666666666666</v>
      </c>
      <c r="T158" s="138">
        <f t="shared" si="381"/>
        <v>0.1111111111111111</v>
      </c>
      <c r="U158" s="136">
        <f t="shared" ref="U158:AA158" si="382">(U157/U163)</f>
        <v>8.3333333333333329E-2</v>
      </c>
      <c r="V158" s="139">
        <f t="shared" si="382"/>
        <v>0.15094339622641509</v>
      </c>
      <c r="W158" s="137"/>
      <c r="X158" s="137"/>
      <c r="Y158" s="137"/>
      <c r="Z158" s="137"/>
      <c r="AA158" s="140">
        <f t="shared" si="382"/>
        <v>0.13725490196078433</v>
      </c>
      <c r="AB158" s="168"/>
      <c r="AC158" s="168"/>
      <c r="AD158" s="168"/>
      <c r="AE158" s="168"/>
    </row>
    <row r="159" spans="2:31" x14ac:dyDescent="0.25">
      <c r="B159" s="59" t="s">
        <v>170</v>
      </c>
      <c r="C159" s="38" t="s">
        <v>307</v>
      </c>
      <c r="D159" s="38">
        <v>1</v>
      </c>
      <c r="E159" s="38">
        <v>0</v>
      </c>
      <c r="F159" s="38">
        <v>0</v>
      </c>
      <c r="G159" s="39">
        <v>0</v>
      </c>
      <c r="H159" s="39">
        <v>1</v>
      </c>
      <c r="I159" s="39">
        <v>1</v>
      </c>
      <c r="J159" s="39">
        <v>0</v>
      </c>
      <c r="K159" s="39">
        <v>0</v>
      </c>
      <c r="L159" s="40">
        <f t="shared" si="328"/>
        <v>2</v>
      </c>
      <c r="M159" s="141">
        <f t="shared" si="329"/>
        <v>0.4</v>
      </c>
      <c r="N159" s="40">
        <f t="shared" si="330"/>
        <v>1</v>
      </c>
      <c r="O159" s="141">
        <f t="shared" si="331"/>
        <v>0.4898979485566356</v>
      </c>
      <c r="P159" s="141">
        <f>(U159-M159)</f>
        <v>-0.4</v>
      </c>
      <c r="Q159" s="39">
        <v>1</v>
      </c>
      <c r="R159" s="39">
        <v>3</v>
      </c>
      <c r="S159" s="39">
        <v>0</v>
      </c>
      <c r="T159" s="39">
        <v>3</v>
      </c>
      <c r="U159" s="41">
        <v>0</v>
      </c>
      <c r="V159" s="40">
        <f>SUM(Q159:U159)</f>
        <v>7</v>
      </c>
      <c r="W159" s="141">
        <f>AVERAGE(Q159:U159)</f>
        <v>1.4</v>
      </c>
      <c r="X159" s="40">
        <f t="shared" si="332"/>
        <v>3</v>
      </c>
      <c r="Y159" s="141">
        <f>_xlfn.STDEV.P(Q159:U159)</f>
        <v>1.3564659966250536</v>
      </c>
      <c r="Z159" s="141">
        <f>(U159-W159)</f>
        <v>-1.4</v>
      </c>
      <c r="AA159" s="42">
        <f t="shared" si="333"/>
        <v>9</v>
      </c>
      <c r="AB159" s="144">
        <f t="shared" si="334"/>
        <v>0.9</v>
      </c>
      <c r="AC159" s="42">
        <f t="shared" si="335"/>
        <v>3</v>
      </c>
      <c r="AD159" s="144">
        <f t="shared" si="336"/>
        <v>1.1357816691600546</v>
      </c>
      <c r="AE159" s="144">
        <f t="shared" si="337"/>
        <v>-0.9</v>
      </c>
    </row>
    <row r="160" spans="2:31" ht="15.75" thickBot="1" x14ac:dyDescent="0.3">
      <c r="B160" s="58" t="s">
        <v>28</v>
      </c>
      <c r="C160" s="43" t="s">
        <v>307</v>
      </c>
      <c r="D160" s="247">
        <f>(D159/D163)</f>
        <v>0.1111111111111111</v>
      </c>
      <c r="E160" s="247">
        <f t="shared" ref="E160:H160" si="383">(E159/E163)</f>
        <v>0</v>
      </c>
      <c r="F160" s="247">
        <f t="shared" si="383"/>
        <v>0</v>
      </c>
      <c r="G160" s="138">
        <f t="shared" si="383"/>
        <v>0</v>
      </c>
      <c r="H160" s="138">
        <f t="shared" si="383"/>
        <v>9.0909090909090912E-2</v>
      </c>
      <c r="I160" s="138">
        <f>(I159/I163)</f>
        <v>0.16666666666666666</v>
      </c>
      <c r="J160" s="138">
        <f t="shared" ref="J160:K160" si="384">(J159/J163)</f>
        <v>0</v>
      </c>
      <c r="K160" s="138">
        <f t="shared" si="384"/>
        <v>0</v>
      </c>
      <c r="L160" s="139">
        <f t="shared" ref="L160" si="385">(L159/L163)</f>
        <v>4.0816326530612242E-2</v>
      </c>
      <c r="M160" s="137"/>
      <c r="N160" s="137"/>
      <c r="O160" s="137"/>
      <c r="P160" s="137"/>
      <c r="Q160" s="138">
        <f t="shared" ref="Q160:T160" si="386">(Q159/Q163)</f>
        <v>0.1</v>
      </c>
      <c r="R160" s="138">
        <f t="shared" si="386"/>
        <v>0.3</v>
      </c>
      <c r="S160" s="138">
        <f t="shared" si="386"/>
        <v>0</v>
      </c>
      <c r="T160" s="138">
        <f t="shared" si="386"/>
        <v>0.33333333333333331</v>
      </c>
      <c r="U160" s="136">
        <f t="shared" ref="U160:AA160" si="387">(U159/U163)</f>
        <v>0</v>
      </c>
      <c r="V160" s="139">
        <f t="shared" si="387"/>
        <v>0.13207547169811321</v>
      </c>
      <c r="W160" s="137"/>
      <c r="X160" s="137"/>
      <c r="Y160" s="137"/>
      <c r="Z160" s="137"/>
      <c r="AA160" s="140">
        <f t="shared" si="387"/>
        <v>8.8235294117647065E-2</v>
      </c>
      <c r="AB160" s="168"/>
      <c r="AC160" s="168"/>
      <c r="AD160" s="168"/>
      <c r="AE160" s="168"/>
    </row>
    <row r="161" spans="2:31" x14ac:dyDescent="0.25">
      <c r="B161" s="59" t="s">
        <v>171</v>
      </c>
      <c r="C161" s="38" t="s">
        <v>307</v>
      </c>
      <c r="D161" s="38">
        <v>1</v>
      </c>
      <c r="E161" s="38">
        <v>2</v>
      </c>
      <c r="F161" s="38">
        <v>0</v>
      </c>
      <c r="G161" s="39">
        <v>0</v>
      </c>
      <c r="H161" s="39">
        <v>0</v>
      </c>
      <c r="I161" s="39">
        <v>1</v>
      </c>
      <c r="J161" s="39">
        <v>0</v>
      </c>
      <c r="K161" s="39">
        <v>1</v>
      </c>
      <c r="L161" s="40">
        <f t="shared" si="328"/>
        <v>2</v>
      </c>
      <c r="M161" s="141">
        <f t="shared" si="329"/>
        <v>0.4</v>
      </c>
      <c r="N161" s="40">
        <f t="shared" si="330"/>
        <v>1</v>
      </c>
      <c r="O161" s="141">
        <f t="shared" si="331"/>
        <v>0.4898979485566356</v>
      </c>
      <c r="P161" s="141">
        <f>(U161-M161)</f>
        <v>0.6</v>
      </c>
      <c r="Q161" s="39">
        <v>0</v>
      </c>
      <c r="R161" s="39">
        <v>0</v>
      </c>
      <c r="S161" s="39">
        <v>0</v>
      </c>
      <c r="T161" s="39">
        <v>1</v>
      </c>
      <c r="U161" s="41">
        <v>1</v>
      </c>
      <c r="V161" s="40">
        <f>SUM(Q161:U161)</f>
        <v>2</v>
      </c>
      <c r="W161" s="141">
        <f>AVERAGE(Q161:U161)</f>
        <v>0.4</v>
      </c>
      <c r="X161" s="40">
        <f t="shared" si="332"/>
        <v>1</v>
      </c>
      <c r="Y161" s="141">
        <f>_xlfn.STDEV.P(Q161:U161)</f>
        <v>0.4898979485566356</v>
      </c>
      <c r="Z161" s="141">
        <f>(U161-W161)</f>
        <v>0.6</v>
      </c>
      <c r="AA161" s="42">
        <f t="shared" si="333"/>
        <v>4</v>
      </c>
      <c r="AB161" s="144">
        <f t="shared" si="334"/>
        <v>0.4</v>
      </c>
      <c r="AC161" s="42">
        <f t="shared" si="335"/>
        <v>1</v>
      </c>
      <c r="AD161" s="144">
        <f t="shared" si="336"/>
        <v>0.4898979485566356</v>
      </c>
      <c r="AE161" s="144">
        <f t="shared" si="337"/>
        <v>0.6</v>
      </c>
    </row>
    <row r="162" spans="2:31" ht="15.75" thickBot="1" x14ac:dyDescent="0.3">
      <c r="B162" s="58" t="s">
        <v>28</v>
      </c>
      <c r="C162" s="43" t="s">
        <v>307</v>
      </c>
      <c r="D162" s="247">
        <f>(D161/D163)</f>
        <v>0.1111111111111111</v>
      </c>
      <c r="E162" s="247">
        <f t="shared" ref="E162:H162" si="388">(E161/E163)</f>
        <v>0.16666666666666666</v>
      </c>
      <c r="F162" s="247">
        <f t="shared" si="388"/>
        <v>0</v>
      </c>
      <c r="G162" s="138">
        <f t="shared" si="388"/>
        <v>0</v>
      </c>
      <c r="H162" s="138">
        <f t="shared" si="388"/>
        <v>0</v>
      </c>
      <c r="I162" s="138">
        <f>(I161/I163)</f>
        <v>0.16666666666666666</v>
      </c>
      <c r="J162" s="138">
        <f t="shared" ref="J162:K162" si="389">(J161/J163)</f>
        <v>0</v>
      </c>
      <c r="K162" s="138">
        <f t="shared" si="389"/>
        <v>0.1</v>
      </c>
      <c r="L162" s="139">
        <f t="shared" ref="L162" si="390">(L161/L163)</f>
        <v>4.0816326530612242E-2</v>
      </c>
      <c r="M162" s="137"/>
      <c r="N162" s="137"/>
      <c r="O162" s="137"/>
      <c r="P162" s="137"/>
      <c r="Q162" s="138">
        <f t="shared" ref="Q162:T162" si="391">(Q161/Q163)</f>
        <v>0</v>
      </c>
      <c r="R162" s="138">
        <f t="shared" si="391"/>
        <v>0</v>
      </c>
      <c r="S162" s="138">
        <f t="shared" si="391"/>
        <v>0</v>
      </c>
      <c r="T162" s="138">
        <f t="shared" si="391"/>
        <v>0.1111111111111111</v>
      </c>
      <c r="U162" s="136">
        <f t="shared" ref="U162:AA162" si="392">(U161/U163)</f>
        <v>8.3333333333333329E-2</v>
      </c>
      <c r="V162" s="139">
        <f t="shared" si="392"/>
        <v>3.7735849056603772E-2</v>
      </c>
      <c r="W162" s="137"/>
      <c r="X162" s="137"/>
      <c r="Y162" s="137"/>
      <c r="Z162" s="137"/>
      <c r="AA162" s="140">
        <f t="shared" si="392"/>
        <v>3.9215686274509803E-2</v>
      </c>
      <c r="AB162" s="168"/>
      <c r="AC162" s="168"/>
      <c r="AD162" s="168"/>
      <c r="AE162" s="168"/>
    </row>
    <row r="163" spans="2:31" ht="24" x14ac:dyDescent="0.25">
      <c r="B163" s="36" t="s">
        <v>238</v>
      </c>
      <c r="C163" s="116" t="s">
        <v>307</v>
      </c>
      <c r="D163" s="116">
        <v>9</v>
      </c>
      <c r="E163" s="116">
        <v>12</v>
      </c>
      <c r="F163" s="116">
        <v>10</v>
      </c>
      <c r="G163" s="117">
        <v>15</v>
      </c>
      <c r="H163" s="117">
        <v>11</v>
      </c>
      <c r="I163" s="117">
        <v>6</v>
      </c>
      <c r="J163" s="117">
        <v>7</v>
      </c>
      <c r="K163" s="117">
        <v>10</v>
      </c>
      <c r="L163" s="32">
        <f t="shared" si="328"/>
        <v>49</v>
      </c>
      <c r="M163" s="132">
        <f t="shared" si="329"/>
        <v>9.8000000000000007</v>
      </c>
      <c r="N163" s="32">
        <f t="shared" si="330"/>
        <v>9</v>
      </c>
      <c r="O163" s="132">
        <f t="shared" si="331"/>
        <v>3.1874754901018454</v>
      </c>
      <c r="P163" s="118">
        <f>(U163-M163)</f>
        <v>2.1999999999999993</v>
      </c>
      <c r="Q163" s="117">
        <v>10</v>
      </c>
      <c r="R163" s="117">
        <v>10</v>
      </c>
      <c r="S163" s="117">
        <v>12</v>
      </c>
      <c r="T163" s="117">
        <v>9</v>
      </c>
      <c r="U163" s="120">
        <v>12</v>
      </c>
      <c r="V163" s="118">
        <f>SUM(Q163:U163)</f>
        <v>53</v>
      </c>
      <c r="W163" s="118">
        <f>AVERAGE(Q163:U163)</f>
        <v>10.6</v>
      </c>
      <c r="X163" s="32">
        <f t="shared" si="332"/>
        <v>3</v>
      </c>
      <c r="Y163" s="119">
        <f>_xlfn.STDEV.P(Q163:U163)</f>
        <v>1.2</v>
      </c>
      <c r="Z163" s="118">
        <f>(U163-W163)</f>
        <v>1.4000000000000004</v>
      </c>
      <c r="AA163" s="34">
        <f t="shared" si="333"/>
        <v>102</v>
      </c>
      <c r="AB163" s="131">
        <f t="shared" si="334"/>
        <v>10.199999999999999</v>
      </c>
      <c r="AC163" s="34">
        <f t="shared" si="335"/>
        <v>9</v>
      </c>
      <c r="AD163" s="131">
        <f t="shared" si="336"/>
        <v>2.4413111231467406</v>
      </c>
      <c r="AE163" s="122">
        <f>(U163-AB163)</f>
        <v>1.8000000000000007</v>
      </c>
    </row>
    <row r="164" spans="2:31" ht="36" x14ac:dyDescent="0.25">
      <c r="B164" s="160" t="s">
        <v>338</v>
      </c>
      <c r="C164" s="13" t="s">
        <v>307</v>
      </c>
      <c r="D164" s="13">
        <v>46</v>
      </c>
      <c r="E164" s="13">
        <v>53</v>
      </c>
      <c r="F164" s="13">
        <v>62</v>
      </c>
      <c r="G164" s="14">
        <v>57</v>
      </c>
      <c r="H164" s="14">
        <v>66</v>
      </c>
      <c r="I164" s="14">
        <v>40</v>
      </c>
      <c r="J164" s="14">
        <v>42</v>
      </c>
      <c r="K164" s="14">
        <v>50</v>
      </c>
      <c r="L164" s="40">
        <f t="shared" si="328"/>
        <v>255</v>
      </c>
      <c r="M164" s="141">
        <f t="shared" si="329"/>
        <v>51</v>
      </c>
      <c r="N164" s="40">
        <f t="shared" si="330"/>
        <v>26</v>
      </c>
      <c r="O164" s="141">
        <f t="shared" si="331"/>
        <v>9.633275663033837</v>
      </c>
      <c r="P164" s="15">
        <f>(U164-M164)</f>
        <v>12</v>
      </c>
      <c r="Q164" s="14">
        <v>66</v>
      </c>
      <c r="R164" s="14">
        <v>58</v>
      </c>
      <c r="S164" s="14">
        <v>64</v>
      </c>
      <c r="T164" s="14">
        <v>60</v>
      </c>
      <c r="U164" s="16">
        <v>63</v>
      </c>
      <c r="V164" s="15">
        <f>SUM(Q164:U164)</f>
        <v>311</v>
      </c>
      <c r="W164" s="15">
        <f>AVERAGE(Q164:U164)</f>
        <v>62.2</v>
      </c>
      <c r="X164" s="40">
        <f t="shared" si="332"/>
        <v>8</v>
      </c>
      <c r="Y164" s="69">
        <f>_xlfn.STDEV.P(Q164:U164)</f>
        <v>2.8565713714171399</v>
      </c>
      <c r="Z164" s="15">
        <f>(U164-W164)</f>
        <v>0.79999999999999716</v>
      </c>
      <c r="AA164" s="42">
        <f t="shared" si="333"/>
        <v>566</v>
      </c>
      <c r="AB164" s="144">
        <f t="shared" si="334"/>
        <v>56.6</v>
      </c>
      <c r="AC164" s="42">
        <f t="shared" si="335"/>
        <v>26</v>
      </c>
      <c r="AD164" s="144">
        <f t="shared" si="336"/>
        <v>9.0465463023189141</v>
      </c>
      <c r="AE164" s="73">
        <f>(U164-AB164)</f>
        <v>6.3999999999999986</v>
      </c>
    </row>
    <row r="165" spans="2:31" ht="24" x14ac:dyDescent="0.25">
      <c r="B165" s="67" t="s">
        <v>239</v>
      </c>
      <c r="C165" s="68" t="s">
        <v>307</v>
      </c>
      <c r="D165" s="245">
        <f>(D163/D164)</f>
        <v>0.19565217391304349</v>
      </c>
      <c r="E165" s="245">
        <f t="shared" ref="E165:H165" si="393">(E163/E164)</f>
        <v>0.22641509433962265</v>
      </c>
      <c r="F165" s="245">
        <f t="shared" si="393"/>
        <v>0.16129032258064516</v>
      </c>
      <c r="G165" s="75">
        <f t="shared" si="393"/>
        <v>0.26315789473684209</v>
      </c>
      <c r="H165" s="75">
        <f t="shared" si="393"/>
        <v>0.16666666666666666</v>
      </c>
      <c r="I165" s="75">
        <f>(I163/I164)</f>
        <v>0.15</v>
      </c>
      <c r="J165" s="75">
        <f t="shared" ref="J165:K165" si="394">(J163/J164)</f>
        <v>0.16666666666666666</v>
      </c>
      <c r="K165" s="75">
        <f t="shared" si="394"/>
        <v>0.2</v>
      </c>
      <c r="L165" s="113">
        <f>(L163/L164)</f>
        <v>0.19215686274509805</v>
      </c>
      <c r="M165" s="157"/>
      <c r="N165" s="157"/>
      <c r="O165" s="157"/>
      <c r="P165" s="157"/>
      <c r="Q165" s="75">
        <f t="shared" ref="Q165:T165" si="395">(Q163/Q164)</f>
        <v>0.15151515151515152</v>
      </c>
      <c r="R165" s="75">
        <f t="shared" si="395"/>
        <v>0.17241379310344829</v>
      </c>
      <c r="S165" s="75">
        <f t="shared" si="395"/>
        <v>0.1875</v>
      </c>
      <c r="T165" s="75">
        <f t="shared" si="395"/>
        <v>0.15</v>
      </c>
      <c r="U165" s="111">
        <f t="shared" ref="U165:V165" si="396">(U163/U164)</f>
        <v>0.19047619047619047</v>
      </c>
      <c r="V165" s="113">
        <f t="shared" si="396"/>
        <v>0.17041800643086816</v>
      </c>
      <c r="W165" s="157"/>
      <c r="X165" s="157"/>
      <c r="Y165" s="157"/>
      <c r="Z165" s="157"/>
      <c r="AA165" s="112">
        <f>(AA163/AA164)</f>
        <v>0.18021201413427562</v>
      </c>
      <c r="AB165" s="156"/>
      <c r="AC165" s="156"/>
      <c r="AD165" s="156"/>
      <c r="AE165" s="156"/>
    </row>
    <row r="167" spans="2:31" x14ac:dyDescent="0.25">
      <c r="B167" s="274"/>
      <c r="C167" s="283" t="s">
        <v>243</v>
      </c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</row>
    <row r="168" spans="2:31" ht="24.75" thickBot="1" x14ac:dyDescent="0.3">
      <c r="B168" s="18"/>
      <c r="C168" s="19">
        <v>2009</v>
      </c>
      <c r="D168" s="19">
        <v>2010</v>
      </c>
      <c r="E168" s="19">
        <v>2011</v>
      </c>
      <c r="F168" s="19">
        <v>2012</v>
      </c>
      <c r="G168" s="20">
        <v>2013</v>
      </c>
      <c r="H168" s="20">
        <v>2014</v>
      </c>
      <c r="I168" s="20">
        <v>2015</v>
      </c>
      <c r="J168" s="20">
        <v>2016</v>
      </c>
      <c r="K168" s="20">
        <v>2017</v>
      </c>
      <c r="L168" s="21" t="s">
        <v>0</v>
      </c>
      <c r="M168" s="21" t="s">
        <v>1</v>
      </c>
      <c r="N168" s="21" t="s">
        <v>2</v>
      </c>
      <c r="O168" s="21" t="s">
        <v>3</v>
      </c>
      <c r="P168" s="21" t="s">
        <v>435</v>
      </c>
      <c r="Q168" s="20">
        <v>2018</v>
      </c>
      <c r="R168" s="20">
        <v>2019</v>
      </c>
      <c r="S168" s="20" t="s">
        <v>445</v>
      </c>
      <c r="T168" s="20">
        <v>2021</v>
      </c>
      <c r="U168" s="22">
        <v>2022</v>
      </c>
      <c r="V168" s="21" t="s">
        <v>0</v>
      </c>
      <c r="W168" s="21" t="s">
        <v>1</v>
      </c>
      <c r="X168" s="21" t="s">
        <v>2</v>
      </c>
      <c r="Y168" s="21" t="s">
        <v>3</v>
      </c>
      <c r="Z168" s="21" t="s">
        <v>435</v>
      </c>
      <c r="AA168" s="23" t="s">
        <v>5</v>
      </c>
      <c r="AB168" s="23" t="s">
        <v>6</v>
      </c>
      <c r="AC168" s="23" t="s">
        <v>7</v>
      </c>
      <c r="AD168" s="23" t="s">
        <v>8</v>
      </c>
      <c r="AE168" s="23" t="s">
        <v>435</v>
      </c>
    </row>
    <row r="169" spans="2:31" x14ac:dyDescent="0.25">
      <c r="B169" s="59" t="s">
        <v>216</v>
      </c>
      <c r="C169" s="38" t="s">
        <v>307</v>
      </c>
      <c r="D169" s="38" t="s">
        <v>307</v>
      </c>
      <c r="E169" s="38" t="s">
        <v>307</v>
      </c>
      <c r="F169" s="38" t="s">
        <v>307</v>
      </c>
      <c r="G169" s="39" t="s">
        <v>307</v>
      </c>
      <c r="H169" s="39" t="s">
        <v>307</v>
      </c>
      <c r="I169" s="39">
        <v>2</v>
      </c>
      <c r="J169" s="39">
        <v>5</v>
      </c>
      <c r="K169" s="39">
        <v>7</v>
      </c>
      <c r="L169" s="40" t="s">
        <v>307</v>
      </c>
      <c r="M169" s="40" t="s">
        <v>307</v>
      </c>
      <c r="N169" s="40" t="s">
        <v>307</v>
      </c>
      <c r="O169" s="40" t="s">
        <v>307</v>
      </c>
      <c r="P169" s="40" t="s">
        <v>307</v>
      </c>
      <c r="Q169" s="39">
        <v>3</v>
      </c>
      <c r="R169" s="39">
        <v>3</v>
      </c>
      <c r="S169" s="39">
        <v>11</v>
      </c>
      <c r="T169" s="39">
        <v>4</v>
      </c>
      <c r="U169" s="41">
        <v>14</v>
      </c>
      <c r="V169" s="40">
        <f>SUM(Q169:U169)</f>
        <v>35</v>
      </c>
      <c r="W169" s="141">
        <f>AVERAGE(Q169:U169)</f>
        <v>7</v>
      </c>
      <c r="X169" s="40">
        <f>MAX(Q169:U169)-MIN(Q169:U169)</f>
        <v>11</v>
      </c>
      <c r="Y169" s="141">
        <f>_xlfn.STDEV.P(Q169:U169)</f>
        <v>4.6043457732885349</v>
      </c>
      <c r="Z169" s="141">
        <f>(U169-W169)</f>
        <v>7</v>
      </c>
      <c r="AA169" s="42" t="s">
        <v>307</v>
      </c>
      <c r="AB169" s="42" t="s">
        <v>307</v>
      </c>
      <c r="AC169" s="42" t="s">
        <v>307</v>
      </c>
      <c r="AD169" s="42" t="s">
        <v>307</v>
      </c>
      <c r="AE169" s="42" t="s">
        <v>307</v>
      </c>
    </row>
    <row r="170" spans="2:31" ht="15.75" thickBot="1" x14ac:dyDescent="0.3">
      <c r="B170" s="58" t="s">
        <v>28</v>
      </c>
      <c r="C170" s="250" t="s">
        <v>307</v>
      </c>
      <c r="D170" s="250" t="s">
        <v>307</v>
      </c>
      <c r="E170" s="250" t="s">
        <v>307</v>
      </c>
      <c r="F170" s="250" t="s">
        <v>307</v>
      </c>
      <c r="G170" s="44" t="s">
        <v>307</v>
      </c>
      <c r="H170" s="44" t="s">
        <v>307</v>
      </c>
      <c r="I170" s="184">
        <f>(I169/I177)</f>
        <v>0.25</v>
      </c>
      <c r="J170" s="184">
        <f t="shared" ref="J170:K170" si="397">(J169/J177)</f>
        <v>0.55555555555555558</v>
      </c>
      <c r="K170" s="184">
        <f t="shared" si="397"/>
        <v>0.5</v>
      </c>
      <c r="L170" s="45" t="s">
        <v>307</v>
      </c>
      <c r="M170" s="124"/>
      <c r="N170" s="124"/>
      <c r="O170" s="124"/>
      <c r="P170" s="124"/>
      <c r="Q170" s="184">
        <f t="shared" ref="Q170:R170" si="398">(Q169/Q177)</f>
        <v>0.2</v>
      </c>
      <c r="R170" s="184">
        <f t="shared" si="398"/>
        <v>0.3</v>
      </c>
      <c r="S170" s="184">
        <f t="shared" ref="S170:T170" si="399">(S169/S177)</f>
        <v>0.6470588235294118</v>
      </c>
      <c r="T170" s="184">
        <f t="shared" si="399"/>
        <v>0.4</v>
      </c>
      <c r="U170" s="186">
        <f t="shared" ref="U170" si="400">(U169/U177)</f>
        <v>0.66666666666666663</v>
      </c>
      <c r="V170" s="185">
        <f t="shared" ref="V170" si="401">(V169/V177)</f>
        <v>0.47945205479452052</v>
      </c>
      <c r="W170" s="166"/>
      <c r="X170" s="124"/>
      <c r="Y170" s="166"/>
      <c r="Z170" s="166"/>
      <c r="AA170" s="46" t="s">
        <v>307</v>
      </c>
      <c r="AB170" s="153"/>
      <c r="AC170" s="153"/>
      <c r="AD170" s="153"/>
      <c r="AE170" s="153"/>
    </row>
    <row r="171" spans="2:31" x14ac:dyDescent="0.25">
      <c r="B171" s="59" t="s">
        <v>217</v>
      </c>
      <c r="C171" s="38" t="s">
        <v>307</v>
      </c>
      <c r="D171" s="38" t="s">
        <v>307</v>
      </c>
      <c r="E171" s="38" t="s">
        <v>307</v>
      </c>
      <c r="F171" s="38" t="s">
        <v>307</v>
      </c>
      <c r="G171" s="39" t="s">
        <v>307</v>
      </c>
      <c r="H171" s="39" t="s">
        <v>307</v>
      </c>
      <c r="I171" s="39">
        <v>3</v>
      </c>
      <c r="J171" s="39">
        <v>4</v>
      </c>
      <c r="K171" s="39">
        <v>4</v>
      </c>
      <c r="L171" s="40" t="s">
        <v>307</v>
      </c>
      <c r="M171" s="40" t="s">
        <v>307</v>
      </c>
      <c r="N171" s="40" t="s">
        <v>307</v>
      </c>
      <c r="O171" s="40" t="s">
        <v>307</v>
      </c>
      <c r="P171" s="40" t="s">
        <v>307</v>
      </c>
      <c r="Q171" s="39">
        <v>11</v>
      </c>
      <c r="R171" s="39">
        <v>6</v>
      </c>
      <c r="S171" s="39">
        <v>5</v>
      </c>
      <c r="T171" s="39">
        <v>5</v>
      </c>
      <c r="U171" s="41">
        <v>4</v>
      </c>
      <c r="V171" s="40">
        <f>SUM(Q171:U171)</f>
        <v>31</v>
      </c>
      <c r="W171" s="141">
        <f>AVERAGE(Q171:U171)</f>
        <v>6.2</v>
      </c>
      <c r="X171" s="40">
        <f>MAX(Q171:U171)-MIN(Q171:U171)</f>
        <v>7</v>
      </c>
      <c r="Y171" s="141">
        <f>_xlfn.STDEV.P(Q171:U171)</f>
        <v>2.4819347291981715</v>
      </c>
      <c r="Z171" s="141">
        <f t="shared" ref="Z171:Z175" si="402">(U171-W171)</f>
        <v>-2.2000000000000002</v>
      </c>
      <c r="AA171" s="42" t="s">
        <v>307</v>
      </c>
      <c r="AB171" s="42" t="s">
        <v>307</v>
      </c>
      <c r="AC171" s="42" t="s">
        <v>307</v>
      </c>
      <c r="AD171" s="42" t="s">
        <v>307</v>
      </c>
      <c r="AE171" s="42" t="s">
        <v>307</v>
      </c>
    </row>
    <row r="172" spans="2:31" ht="15.75" thickBot="1" x14ac:dyDescent="0.3">
      <c r="B172" s="58" t="s">
        <v>28</v>
      </c>
      <c r="C172" s="250" t="s">
        <v>307</v>
      </c>
      <c r="D172" s="250" t="s">
        <v>307</v>
      </c>
      <c r="E172" s="250" t="s">
        <v>307</v>
      </c>
      <c r="F172" s="250" t="s">
        <v>307</v>
      </c>
      <c r="G172" s="44" t="s">
        <v>307</v>
      </c>
      <c r="H172" s="44" t="s">
        <v>307</v>
      </c>
      <c r="I172" s="138">
        <f>(I171/I177)</f>
        <v>0.375</v>
      </c>
      <c r="J172" s="138">
        <f t="shared" ref="J172:K172" si="403">(J171/J177)</f>
        <v>0.44444444444444442</v>
      </c>
      <c r="K172" s="138">
        <f t="shared" si="403"/>
        <v>0.2857142857142857</v>
      </c>
      <c r="L172" s="45" t="s">
        <v>307</v>
      </c>
      <c r="M172" s="124"/>
      <c r="N172" s="124"/>
      <c r="O172" s="124"/>
      <c r="P172" s="124"/>
      <c r="Q172" s="138">
        <f t="shared" ref="Q172:R172" si="404">(Q171/Q177)</f>
        <v>0.73333333333333328</v>
      </c>
      <c r="R172" s="138">
        <f t="shared" si="404"/>
        <v>0.6</v>
      </c>
      <c r="S172" s="138">
        <f t="shared" ref="S172:T172" si="405">(S171/S177)</f>
        <v>0.29411764705882354</v>
      </c>
      <c r="T172" s="138">
        <f t="shared" si="405"/>
        <v>0.5</v>
      </c>
      <c r="U172" s="136">
        <f t="shared" ref="U172" si="406">(U171/U177)</f>
        <v>0.19047619047619047</v>
      </c>
      <c r="V172" s="139">
        <f t="shared" ref="V172" si="407">(V171/V177)</f>
        <v>0.42465753424657532</v>
      </c>
      <c r="W172" s="166"/>
      <c r="X172" s="124"/>
      <c r="Y172" s="166"/>
      <c r="Z172" s="166"/>
      <c r="AA172" s="46" t="s">
        <v>307</v>
      </c>
      <c r="AB172" s="153"/>
      <c r="AC172" s="153"/>
      <c r="AD172" s="153"/>
      <c r="AE172" s="153"/>
    </row>
    <row r="173" spans="2:31" x14ac:dyDescent="0.25">
      <c r="B173" s="59" t="s">
        <v>218</v>
      </c>
      <c r="C173" s="38" t="s">
        <v>307</v>
      </c>
      <c r="D173" s="38" t="s">
        <v>307</v>
      </c>
      <c r="E173" s="38" t="s">
        <v>307</v>
      </c>
      <c r="F173" s="38" t="s">
        <v>307</v>
      </c>
      <c r="G173" s="39" t="s">
        <v>307</v>
      </c>
      <c r="H173" s="39" t="s">
        <v>307</v>
      </c>
      <c r="I173" s="39">
        <v>0</v>
      </c>
      <c r="J173" s="39">
        <v>0</v>
      </c>
      <c r="K173" s="39">
        <v>3</v>
      </c>
      <c r="L173" s="40" t="s">
        <v>307</v>
      </c>
      <c r="M173" s="40" t="s">
        <v>307</v>
      </c>
      <c r="N173" s="40" t="s">
        <v>307</v>
      </c>
      <c r="O173" s="40" t="s">
        <v>307</v>
      </c>
      <c r="P173" s="40" t="s">
        <v>307</v>
      </c>
      <c r="Q173" s="39">
        <v>1</v>
      </c>
      <c r="R173" s="39">
        <v>0</v>
      </c>
      <c r="S173" s="39">
        <v>1</v>
      </c>
      <c r="T173" s="39">
        <v>1</v>
      </c>
      <c r="U173" s="41">
        <v>2</v>
      </c>
      <c r="V173" s="40">
        <f>SUM(Q173:U173)</f>
        <v>5</v>
      </c>
      <c r="W173" s="141">
        <f>AVERAGE(Q173:U173)</f>
        <v>1</v>
      </c>
      <c r="X173" s="40">
        <f>MAX(Q173:U173)-MIN(Q173:U173)</f>
        <v>2</v>
      </c>
      <c r="Y173" s="141">
        <f>_xlfn.STDEV.P(Q173:U173)</f>
        <v>0.63245553203367588</v>
      </c>
      <c r="Z173" s="141">
        <f t="shared" si="402"/>
        <v>1</v>
      </c>
      <c r="AA173" s="42" t="s">
        <v>307</v>
      </c>
      <c r="AB173" s="42" t="s">
        <v>307</v>
      </c>
      <c r="AC173" s="42" t="s">
        <v>307</v>
      </c>
      <c r="AD173" s="42" t="s">
        <v>307</v>
      </c>
      <c r="AE173" s="42" t="s">
        <v>307</v>
      </c>
    </row>
    <row r="174" spans="2:31" ht="15.75" thickBot="1" x14ac:dyDescent="0.3">
      <c r="B174" s="58" t="s">
        <v>28</v>
      </c>
      <c r="C174" s="250" t="s">
        <v>307</v>
      </c>
      <c r="D174" s="250" t="s">
        <v>307</v>
      </c>
      <c r="E174" s="250" t="s">
        <v>307</v>
      </c>
      <c r="F174" s="250" t="s">
        <v>307</v>
      </c>
      <c r="G174" s="44" t="s">
        <v>307</v>
      </c>
      <c r="H174" s="44" t="s">
        <v>307</v>
      </c>
      <c r="I174" s="138">
        <f>(I173/I177)</f>
        <v>0</v>
      </c>
      <c r="J174" s="138">
        <f t="shared" ref="J174:K174" si="408">(J173/J177)</f>
        <v>0</v>
      </c>
      <c r="K174" s="138">
        <f t="shared" si="408"/>
        <v>0.21428571428571427</v>
      </c>
      <c r="L174" s="45" t="s">
        <v>307</v>
      </c>
      <c r="M174" s="124"/>
      <c r="N174" s="124"/>
      <c r="O174" s="124"/>
      <c r="P174" s="124"/>
      <c r="Q174" s="138">
        <f t="shared" ref="Q174:R174" si="409">(Q173/Q177)</f>
        <v>6.6666666666666666E-2</v>
      </c>
      <c r="R174" s="138">
        <f t="shared" si="409"/>
        <v>0</v>
      </c>
      <c r="S174" s="138">
        <f t="shared" ref="S174:T174" si="410">(S173/S177)</f>
        <v>5.8823529411764705E-2</v>
      </c>
      <c r="T174" s="138">
        <f t="shared" si="410"/>
        <v>0.1</v>
      </c>
      <c r="U174" s="136">
        <f t="shared" ref="U174" si="411">(U173/U177)</f>
        <v>9.5238095238095233E-2</v>
      </c>
      <c r="V174" s="139">
        <f t="shared" ref="V174" si="412">(V173/V177)</f>
        <v>6.8493150684931503E-2</v>
      </c>
      <c r="W174" s="166"/>
      <c r="X174" s="124"/>
      <c r="Y174" s="166"/>
      <c r="Z174" s="166"/>
      <c r="AA174" s="46" t="s">
        <v>307</v>
      </c>
      <c r="AB174" s="153"/>
      <c r="AC174" s="153"/>
      <c r="AD174" s="153"/>
      <c r="AE174" s="153"/>
    </row>
    <row r="175" spans="2:31" x14ac:dyDescent="0.25">
      <c r="B175" s="59" t="s">
        <v>244</v>
      </c>
      <c r="C175" s="38" t="s">
        <v>307</v>
      </c>
      <c r="D175" s="38" t="s">
        <v>307</v>
      </c>
      <c r="E175" s="38" t="s">
        <v>307</v>
      </c>
      <c r="F175" s="38" t="s">
        <v>307</v>
      </c>
      <c r="G175" s="39" t="s">
        <v>307</v>
      </c>
      <c r="H175" s="39" t="s">
        <v>307</v>
      </c>
      <c r="I175" s="39">
        <v>3</v>
      </c>
      <c r="J175" s="39">
        <v>0</v>
      </c>
      <c r="K175" s="39">
        <v>0</v>
      </c>
      <c r="L175" s="40" t="s">
        <v>307</v>
      </c>
      <c r="M175" s="40" t="s">
        <v>307</v>
      </c>
      <c r="N175" s="40" t="s">
        <v>307</v>
      </c>
      <c r="O175" s="40" t="s">
        <v>307</v>
      </c>
      <c r="P175" s="40" t="s">
        <v>307</v>
      </c>
      <c r="Q175" s="39">
        <v>0</v>
      </c>
      <c r="R175" s="39">
        <v>1</v>
      </c>
      <c r="S175" s="39">
        <v>1</v>
      </c>
      <c r="T175" s="39">
        <v>0</v>
      </c>
      <c r="U175" s="41">
        <v>1</v>
      </c>
      <c r="V175" s="40">
        <f>SUM(Q175:U175)</f>
        <v>3</v>
      </c>
      <c r="W175" s="141">
        <f>AVERAGE(Q175:U175)</f>
        <v>0.6</v>
      </c>
      <c r="X175" s="40">
        <f>MAX(Q175:U175)-MIN(Q175:U175)</f>
        <v>1</v>
      </c>
      <c r="Y175" s="141">
        <f>_xlfn.STDEV.P(Q175:U175)</f>
        <v>0.4898979485566356</v>
      </c>
      <c r="Z175" s="141">
        <f t="shared" si="402"/>
        <v>0.4</v>
      </c>
      <c r="AA175" s="42" t="s">
        <v>307</v>
      </c>
      <c r="AB175" s="42" t="s">
        <v>307</v>
      </c>
      <c r="AC175" s="42" t="s">
        <v>307</v>
      </c>
      <c r="AD175" s="42" t="s">
        <v>307</v>
      </c>
      <c r="AE175" s="42" t="s">
        <v>307</v>
      </c>
    </row>
    <row r="176" spans="2:31" ht="15.75" thickBot="1" x14ac:dyDescent="0.3">
      <c r="B176" s="58" t="s">
        <v>28</v>
      </c>
      <c r="C176" s="250" t="s">
        <v>307</v>
      </c>
      <c r="D176" s="250" t="s">
        <v>307</v>
      </c>
      <c r="E176" s="250" t="s">
        <v>307</v>
      </c>
      <c r="F176" s="250" t="s">
        <v>307</v>
      </c>
      <c r="G176" s="44" t="s">
        <v>307</v>
      </c>
      <c r="H176" s="44" t="s">
        <v>307</v>
      </c>
      <c r="I176" s="138">
        <f>(I175/I177)</f>
        <v>0.375</v>
      </c>
      <c r="J176" s="138">
        <f t="shared" ref="J176:K176" si="413">(J175/J177)</f>
        <v>0</v>
      </c>
      <c r="K176" s="138">
        <f t="shared" si="413"/>
        <v>0</v>
      </c>
      <c r="L176" s="45" t="s">
        <v>307</v>
      </c>
      <c r="M176" s="124"/>
      <c r="N176" s="124"/>
      <c r="O176" s="124"/>
      <c r="P176" s="124"/>
      <c r="Q176" s="138">
        <f t="shared" ref="Q176:R176" si="414">(Q175/Q177)</f>
        <v>0</v>
      </c>
      <c r="R176" s="138">
        <f t="shared" si="414"/>
        <v>0.1</v>
      </c>
      <c r="S176" s="138">
        <f t="shared" ref="S176:T176" si="415">(S175/S177)</f>
        <v>5.8823529411764705E-2</v>
      </c>
      <c r="T176" s="138">
        <f t="shared" si="415"/>
        <v>0</v>
      </c>
      <c r="U176" s="136">
        <f t="shared" ref="U176" si="416">(U175/U177)</f>
        <v>4.7619047619047616E-2</v>
      </c>
      <c r="V176" s="139">
        <f t="shared" ref="V176" si="417">(V175/V177)</f>
        <v>4.1095890410958902E-2</v>
      </c>
      <c r="W176" s="166"/>
      <c r="X176" s="124"/>
      <c r="Y176" s="166"/>
      <c r="Z176" s="166"/>
      <c r="AA176" s="49" t="s">
        <v>307</v>
      </c>
      <c r="AB176" s="153"/>
      <c r="AC176" s="153"/>
      <c r="AD176" s="153"/>
      <c r="AE176" s="153"/>
    </row>
    <row r="177" spans="2:31" ht="24" x14ac:dyDescent="0.25">
      <c r="B177" s="26" t="s">
        <v>310</v>
      </c>
      <c r="C177" s="116" t="s">
        <v>307</v>
      </c>
      <c r="D177" s="116" t="s">
        <v>307</v>
      </c>
      <c r="E177" s="116" t="s">
        <v>307</v>
      </c>
      <c r="F177" s="116" t="s">
        <v>307</v>
      </c>
      <c r="G177" s="117" t="s">
        <v>307</v>
      </c>
      <c r="H177" s="117" t="s">
        <v>307</v>
      </c>
      <c r="I177" s="117">
        <v>8</v>
      </c>
      <c r="J177" s="117">
        <v>9</v>
      </c>
      <c r="K177" s="117">
        <v>14</v>
      </c>
      <c r="L177" s="118" t="s">
        <v>307</v>
      </c>
      <c r="M177" s="119" t="s">
        <v>307</v>
      </c>
      <c r="N177" s="118" t="s">
        <v>307</v>
      </c>
      <c r="O177" s="119" t="s">
        <v>307</v>
      </c>
      <c r="P177" s="119" t="s">
        <v>307</v>
      </c>
      <c r="Q177" s="117">
        <v>15</v>
      </c>
      <c r="R177" s="117">
        <v>10</v>
      </c>
      <c r="S177" s="117">
        <v>17</v>
      </c>
      <c r="T177" s="117">
        <v>10</v>
      </c>
      <c r="U177" s="120">
        <v>21</v>
      </c>
      <c r="V177" s="118">
        <f>SUM(Q177:U177)</f>
        <v>73</v>
      </c>
      <c r="W177" s="119">
        <f>AVERAGE(Q177:U177)</f>
        <v>14.6</v>
      </c>
      <c r="X177" s="118">
        <f>MAX(Q177:U177)-MIN(Q177:U177)</f>
        <v>11</v>
      </c>
      <c r="Y177" s="119">
        <f>_xlfn.STDEV.P(Q177:U177)</f>
        <v>4.2237424163885748</v>
      </c>
      <c r="Z177" s="119">
        <f>(U177-W177)</f>
        <v>6.4</v>
      </c>
      <c r="AA177" s="121" t="s">
        <v>307</v>
      </c>
      <c r="AB177" s="122" t="s">
        <v>307</v>
      </c>
      <c r="AC177" s="121" t="s">
        <v>307</v>
      </c>
      <c r="AD177" s="122" t="s">
        <v>307</v>
      </c>
      <c r="AE177" s="122" t="s">
        <v>307</v>
      </c>
    </row>
    <row r="178" spans="2:31" ht="24" x14ac:dyDescent="0.25">
      <c r="B178" s="147" t="s">
        <v>311</v>
      </c>
      <c r="C178" s="148" t="s">
        <v>307</v>
      </c>
      <c r="D178" s="148" t="s">
        <v>307</v>
      </c>
      <c r="E178" s="148" t="s">
        <v>307</v>
      </c>
      <c r="F178" s="148" t="s">
        <v>307</v>
      </c>
      <c r="G178" s="149" t="s">
        <v>307</v>
      </c>
      <c r="H178" s="149" t="s">
        <v>307</v>
      </c>
      <c r="I178" s="149">
        <v>52</v>
      </c>
      <c r="J178" s="149">
        <v>59</v>
      </c>
      <c r="K178" s="149">
        <v>67</v>
      </c>
      <c r="L178" s="150" t="s">
        <v>307</v>
      </c>
      <c r="M178" s="159" t="s">
        <v>307</v>
      </c>
      <c r="N178" s="150" t="s">
        <v>307</v>
      </c>
      <c r="O178" s="69" t="s">
        <v>307</v>
      </c>
      <c r="P178" s="119" t="s">
        <v>307</v>
      </c>
      <c r="Q178" s="149">
        <v>86</v>
      </c>
      <c r="R178" s="149">
        <v>81</v>
      </c>
      <c r="S178" s="149">
        <v>90</v>
      </c>
      <c r="T178" s="149">
        <v>80</v>
      </c>
      <c r="U178" s="151">
        <v>85</v>
      </c>
      <c r="V178" s="150">
        <f>SUM(Q178:U178)</f>
        <v>422</v>
      </c>
      <c r="W178" s="69">
        <f>AVERAGE(Q178:U178)</f>
        <v>84.4</v>
      </c>
      <c r="X178" s="150">
        <f>MAX(Q178:U178)-MIN(Q178:U178)</f>
        <v>10</v>
      </c>
      <c r="Y178" s="119">
        <f>_xlfn.STDEV.P(Q178:U178)</f>
        <v>3.6110940170535577</v>
      </c>
      <c r="Z178" s="119">
        <f>(U178-W178)</f>
        <v>0.59999999999999432</v>
      </c>
      <c r="AA178" s="152" t="s">
        <v>307</v>
      </c>
      <c r="AB178" s="122" t="s">
        <v>307</v>
      </c>
      <c r="AC178" s="152" t="s">
        <v>307</v>
      </c>
      <c r="AD178" s="122" t="s">
        <v>307</v>
      </c>
      <c r="AE178" s="122" t="s">
        <v>307</v>
      </c>
    </row>
    <row r="179" spans="2:31" x14ac:dyDescent="0.25">
      <c r="B179" s="61" t="s">
        <v>28</v>
      </c>
      <c r="C179" s="245" t="s">
        <v>307</v>
      </c>
      <c r="D179" s="245" t="s">
        <v>307</v>
      </c>
      <c r="E179" s="245" t="s">
        <v>307</v>
      </c>
      <c r="F179" s="245" t="s">
        <v>307</v>
      </c>
      <c r="G179" s="75" t="s">
        <v>307</v>
      </c>
      <c r="H179" s="75" t="s">
        <v>307</v>
      </c>
      <c r="I179" s="75">
        <f>(I177/I178)</f>
        <v>0.15384615384615385</v>
      </c>
      <c r="J179" s="75">
        <f t="shared" ref="J179:K179" si="418">(J177/J178)</f>
        <v>0.15254237288135594</v>
      </c>
      <c r="K179" s="75">
        <f t="shared" si="418"/>
        <v>0.20895522388059701</v>
      </c>
      <c r="L179" s="113" t="s">
        <v>307</v>
      </c>
      <c r="M179" s="157"/>
      <c r="N179" s="157"/>
      <c r="O179" s="157"/>
      <c r="P179" s="157"/>
      <c r="Q179" s="75">
        <f t="shared" ref="Q179:T179" si="419">(Q177/Q178)</f>
        <v>0.1744186046511628</v>
      </c>
      <c r="R179" s="75">
        <f t="shared" si="419"/>
        <v>0.12345679012345678</v>
      </c>
      <c r="S179" s="75">
        <f t="shared" si="419"/>
        <v>0.18888888888888888</v>
      </c>
      <c r="T179" s="75">
        <f t="shared" si="419"/>
        <v>0.125</v>
      </c>
      <c r="U179" s="111">
        <f t="shared" ref="U179:V179" si="420">(U177/U178)</f>
        <v>0.24705882352941178</v>
      </c>
      <c r="V179" s="113">
        <f t="shared" si="420"/>
        <v>0.17298578199052134</v>
      </c>
      <c r="W179" s="157"/>
      <c r="X179" s="157"/>
      <c r="Y179" s="157"/>
      <c r="Z179" s="157"/>
      <c r="AA179" s="112" t="s">
        <v>307</v>
      </c>
      <c r="AB179" s="193"/>
      <c r="AC179" s="156"/>
      <c r="AD179" s="193"/>
      <c r="AE179" s="193"/>
    </row>
    <row r="180" spans="2:31" x14ac:dyDescent="0.25">
      <c r="B180" s="289" t="s">
        <v>447</v>
      </c>
      <c r="C180" s="289"/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289"/>
      <c r="S180" s="289"/>
      <c r="T180" s="289"/>
      <c r="U180" s="289"/>
      <c r="V180" s="289"/>
      <c r="W180" s="289"/>
      <c r="X180" s="289"/>
      <c r="Y180" s="289"/>
      <c r="Z180" s="289"/>
      <c r="AA180" s="289"/>
      <c r="AB180" s="289"/>
      <c r="AC180" s="289"/>
      <c r="AD180" s="289"/>
      <c r="AE180" s="289"/>
    </row>
    <row r="182" spans="2:31" x14ac:dyDescent="0.25">
      <c r="B182" s="274"/>
      <c r="C182" s="283" t="s">
        <v>334</v>
      </c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</row>
    <row r="183" spans="2:31" ht="24.75" thickBot="1" x14ac:dyDescent="0.3">
      <c r="B183" s="18"/>
      <c r="C183" s="19">
        <v>2009</v>
      </c>
      <c r="D183" s="19">
        <v>2010</v>
      </c>
      <c r="E183" s="19">
        <v>2011</v>
      </c>
      <c r="F183" s="19">
        <v>2012</v>
      </c>
      <c r="G183" s="20">
        <v>2013</v>
      </c>
      <c r="H183" s="20">
        <v>2014</v>
      </c>
      <c r="I183" s="20">
        <v>2015</v>
      </c>
      <c r="J183" s="20">
        <v>2016</v>
      </c>
      <c r="K183" s="20">
        <v>2017</v>
      </c>
      <c r="L183" s="21" t="s">
        <v>0</v>
      </c>
      <c r="M183" s="21" t="s">
        <v>1</v>
      </c>
      <c r="N183" s="21" t="s">
        <v>2</v>
      </c>
      <c r="O183" s="21" t="s">
        <v>3</v>
      </c>
      <c r="P183" s="21" t="s">
        <v>4</v>
      </c>
      <c r="Q183" s="20">
        <v>2018</v>
      </c>
      <c r="R183" s="20">
        <v>2019</v>
      </c>
      <c r="S183" s="20">
        <v>2020</v>
      </c>
      <c r="T183" s="20">
        <v>2021</v>
      </c>
      <c r="U183" s="22">
        <v>2022</v>
      </c>
      <c r="V183" s="21" t="s">
        <v>0</v>
      </c>
      <c r="W183" s="21" t="s">
        <v>1</v>
      </c>
      <c r="X183" s="21" t="s">
        <v>2</v>
      </c>
      <c r="Y183" s="21" t="s">
        <v>3</v>
      </c>
      <c r="Z183" s="21" t="s">
        <v>4</v>
      </c>
      <c r="AA183" s="23" t="s">
        <v>5</v>
      </c>
      <c r="AB183" s="23" t="s">
        <v>6</v>
      </c>
      <c r="AC183" s="23" t="s">
        <v>7</v>
      </c>
      <c r="AD183" s="23" t="s">
        <v>8</v>
      </c>
      <c r="AE183" s="23" t="s">
        <v>4</v>
      </c>
    </row>
    <row r="184" spans="2:31" x14ac:dyDescent="0.25">
      <c r="B184" s="59" t="s">
        <v>335</v>
      </c>
      <c r="C184" s="178" t="s">
        <v>307</v>
      </c>
      <c r="D184" s="178">
        <v>31.6</v>
      </c>
      <c r="E184" s="178">
        <v>32.4</v>
      </c>
      <c r="F184" s="178">
        <v>34.799999999999997</v>
      </c>
      <c r="G184" s="161">
        <v>34.799999999999997</v>
      </c>
      <c r="H184" s="161">
        <v>32.799999999999997</v>
      </c>
      <c r="I184" s="161">
        <v>32.6</v>
      </c>
      <c r="J184" s="161">
        <v>39.4</v>
      </c>
      <c r="K184" s="161">
        <v>30.9</v>
      </c>
      <c r="L184" s="173"/>
      <c r="M184" s="132">
        <f>AVERAGE(G184:K184)</f>
        <v>34.1</v>
      </c>
      <c r="N184" s="132">
        <f>MAX(G184:K184)-MIN(G184:K184)</f>
        <v>8.5</v>
      </c>
      <c r="O184" s="132">
        <f>_xlfn.STDEV.P(G184:K184)</f>
        <v>2.9243802762294782</v>
      </c>
      <c r="P184" s="132">
        <f>(U184-M184)</f>
        <v>-0.70000000000000284</v>
      </c>
      <c r="Q184" s="161">
        <v>36.299999999999997</v>
      </c>
      <c r="R184" s="161">
        <v>30.6</v>
      </c>
      <c r="S184" s="161">
        <v>29.7</v>
      </c>
      <c r="T184" s="161">
        <v>34.4</v>
      </c>
      <c r="U184" s="174">
        <v>33.4</v>
      </c>
      <c r="V184" s="173"/>
      <c r="W184" s="132">
        <f>AVERAGE(Q184:U184)</f>
        <v>32.880000000000003</v>
      </c>
      <c r="X184" s="132">
        <f>MAX(Q184:U184)-MIN(Q184:U184)</f>
        <v>6.5999999999999979</v>
      </c>
      <c r="Y184" s="132">
        <f>_xlfn.STDEV.P(Q184:U184)</f>
        <v>2.4326117651610573</v>
      </c>
      <c r="Z184" s="132">
        <f>(U184-W184)</f>
        <v>0.51999999999999602</v>
      </c>
      <c r="AA184" s="175"/>
      <c r="AB184" s="131">
        <f>AVERAGE(Q184:U184,G184:K184)</f>
        <v>33.489999999999995</v>
      </c>
      <c r="AC184" s="131">
        <f>MAX(Q184:U184,G184:K184)-MIN(Q184:U184,G184:K184)</f>
        <v>9.6999999999999993</v>
      </c>
      <c r="AD184" s="131">
        <f>_xlfn.STDEV.P(Q184:U184,G184:K184)</f>
        <v>2.7580609130329226</v>
      </c>
      <c r="AE184" s="131">
        <f>(U184-AB184)</f>
        <v>-8.9999999999996305E-2</v>
      </c>
    </row>
    <row r="185" spans="2:31" ht="15.75" thickBot="1" x14ac:dyDescent="0.3">
      <c r="B185" s="58" t="s">
        <v>350</v>
      </c>
      <c r="C185" s="169" t="s">
        <v>307</v>
      </c>
      <c r="D185" s="260">
        <f t="shared" ref="D185" si="421">(D184-D186)</f>
        <v>0.10000000000000142</v>
      </c>
      <c r="E185" s="260">
        <f t="shared" ref="E185:K185" si="422">(E184-E186)</f>
        <v>0.10000000000000142</v>
      </c>
      <c r="F185" s="260">
        <f t="shared" si="422"/>
        <v>9.9999999999994316E-2</v>
      </c>
      <c r="G185" s="165">
        <f t="shared" si="422"/>
        <v>-0.5</v>
      </c>
      <c r="H185" s="165">
        <f t="shared" si="422"/>
        <v>-0.80000000000000426</v>
      </c>
      <c r="I185" s="165">
        <f t="shared" si="422"/>
        <v>-3.6999999999999957</v>
      </c>
      <c r="J185" s="165">
        <f t="shared" si="422"/>
        <v>5.1999999999999957</v>
      </c>
      <c r="K185" s="165">
        <f t="shared" si="422"/>
        <v>-3.8999999999999986</v>
      </c>
      <c r="L185" s="166"/>
      <c r="M185" s="163">
        <f>AVERAGE(G185:K185)</f>
        <v>-0.74000000000000055</v>
      </c>
      <c r="N185" s="163">
        <f>(N184-N186)</f>
        <v>5.8000000000000043</v>
      </c>
      <c r="O185" s="163">
        <f>(O184-O186)</f>
        <v>1.9978814904774427</v>
      </c>
      <c r="P185" s="163">
        <f>(P184-P186)</f>
        <v>1.039999999999992</v>
      </c>
      <c r="Q185" s="165">
        <f t="shared" ref="Q185" si="423">(Q184-Q186)</f>
        <v>2.2999999999999972</v>
      </c>
      <c r="R185" s="165">
        <f>(R184-R186)</f>
        <v>-2.6999999999999957</v>
      </c>
      <c r="S185" s="165">
        <f>(S184-S186)</f>
        <v>-3.6999999999999993</v>
      </c>
      <c r="T185" s="165">
        <f>(T184-T186)</f>
        <v>1.7999999999999972</v>
      </c>
      <c r="U185" s="167">
        <f>(U184-U186)</f>
        <v>0.29999999999999716</v>
      </c>
      <c r="V185" s="166"/>
      <c r="W185" s="163">
        <f>AVERAGE(Q185:U185)</f>
        <v>-0.40000000000000069</v>
      </c>
      <c r="X185" s="163">
        <f>(X184-X186)</f>
        <v>5.1999999999999993</v>
      </c>
      <c r="Y185" s="163">
        <f>(Y184-Y186)</f>
        <v>1.9791804032108726</v>
      </c>
      <c r="Z185" s="163">
        <f>(Z184-Z186)</f>
        <v>0.69999999999998863</v>
      </c>
      <c r="AA185" s="168"/>
      <c r="AB185" s="164">
        <f>(AB184-AB186)</f>
        <v>-0.57000000000000028</v>
      </c>
      <c r="AC185" s="164">
        <f>(AC184-AC186)</f>
        <v>6.0000000000000036</v>
      </c>
      <c r="AD185" s="164">
        <f>(AD184-AD186)</f>
        <v>1.6901657870959244</v>
      </c>
      <c r="AE185" s="164">
        <f>(AE184-AE186)</f>
        <v>0.86999999999999744</v>
      </c>
    </row>
    <row r="186" spans="2:31" ht="24" x14ac:dyDescent="0.25">
      <c r="B186" s="160" t="s">
        <v>351</v>
      </c>
      <c r="C186" s="176" t="s">
        <v>307</v>
      </c>
      <c r="D186" s="176">
        <v>31.5</v>
      </c>
      <c r="E186" s="176">
        <v>32.299999999999997</v>
      </c>
      <c r="F186" s="176">
        <v>34.700000000000003</v>
      </c>
      <c r="G186" s="154">
        <v>35.299999999999997</v>
      </c>
      <c r="H186" s="154">
        <v>33.6</v>
      </c>
      <c r="I186" s="154">
        <v>36.299999999999997</v>
      </c>
      <c r="J186" s="154">
        <v>34.200000000000003</v>
      </c>
      <c r="K186" s="154">
        <v>34.799999999999997</v>
      </c>
      <c r="L186" s="177"/>
      <c r="M186" s="141">
        <f>AVERAGE(G186:K186)</f>
        <v>34.839999999999996</v>
      </c>
      <c r="N186" s="141">
        <f>MAX(G186:K186)-MIN(G186:K186)</f>
        <v>2.6999999999999957</v>
      </c>
      <c r="O186" s="141">
        <f>_xlfn.STDEV.P(G186:K186)</f>
        <v>0.92649878575203559</v>
      </c>
      <c r="P186" s="141">
        <f>(U186-M186)</f>
        <v>-1.7399999999999949</v>
      </c>
      <c r="Q186" s="154">
        <v>34</v>
      </c>
      <c r="R186" s="154">
        <v>33.299999999999997</v>
      </c>
      <c r="S186" s="154">
        <v>33.4</v>
      </c>
      <c r="T186" s="154">
        <v>32.6</v>
      </c>
      <c r="U186" s="171">
        <v>33.1</v>
      </c>
      <c r="V186" s="177"/>
      <c r="W186" s="141">
        <f>AVERAGE(Q186:U186)</f>
        <v>33.279999999999994</v>
      </c>
      <c r="X186" s="141">
        <f>MAX(Q186:U186)-MIN(Q186:U186)</f>
        <v>1.3999999999999986</v>
      </c>
      <c r="Y186" s="141">
        <f>_xlfn.STDEV.P(Q186:U186)</f>
        <v>0.45343136195018474</v>
      </c>
      <c r="Z186" s="141">
        <f>(U186-W186)</f>
        <v>-0.17999999999999261</v>
      </c>
      <c r="AA186" s="172"/>
      <c r="AB186" s="144">
        <f>AVERAGE(Q186:U186,G186:K186)</f>
        <v>34.059999999999995</v>
      </c>
      <c r="AC186" s="144">
        <f>MAX(Q186:U186,G186:K186)-MIN(Q186:U186,G186:K186)</f>
        <v>3.6999999999999957</v>
      </c>
      <c r="AD186" s="144">
        <f>_xlfn.STDEV.P(Q186:U186,G186:K186)</f>
        <v>1.0678951259369982</v>
      </c>
      <c r="AE186" s="144">
        <f>(U186-AB186)</f>
        <v>-0.95999999999999375</v>
      </c>
    </row>
    <row r="188" spans="2:31" x14ac:dyDescent="0.25">
      <c r="B188" s="274"/>
      <c r="C188" s="283" t="s">
        <v>337</v>
      </c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</row>
    <row r="189" spans="2:31" ht="24.75" thickBot="1" x14ac:dyDescent="0.3">
      <c r="B189" s="18"/>
      <c r="C189" s="19">
        <v>2009</v>
      </c>
      <c r="D189" s="19">
        <v>2010</v>
      </c>
      <c r="E189" s="19">
        <v>2011</v>
      </c>
      <c r="F189" s="19">
        <v>2012</v>
      </c>
      <c r="G189" s="20">
        <v>2013</v>
      </c>
      <c r="H189" s="20">
        <v>2014</v>
      </c>
      <c r="I189" s="20">
        <v>2015</v>
      </c>
      <c r="J189" s="20">
        <v>2016</v>
      </c>
      <c r="K189" s="20">
        <v>2017</v>
      </c>
      <c r="L189" s="21" t="s">
        <v>0</v>
      </c>
      <c r="M189" s="21" t="s">
        <v>1</v>
      </c>
      <c r="N189" s="21" t="s">
        <v>2</v>
      </c>
      <c r="O189" s="21" t="s">
        <v>3</v>
      </c>
      <c r="P189" s="21" t="s">
        <v>4</v>
      </c>
      <c r="Q189" s="20">
        <v>2018</v>
      </c>
      <c r="R189" s="20">
        <v>2019</v>
      </c>
      <c r="S189" s="20">
        <v>2020</v>
      </c>
      <c r="T189" s="20">
        <v>2021</v>
      </c>
      <c r="U189" s="22">
        <v>2022</v>
      </c>
      <c r="V189" s="21" t="s">
        <v>0</v>
      </c>
      <c r="W189" s="21" t="s">
        <v>1</v>
      </c>
      <c r="X189" s="21" t="s">
        <v>2</v>
      </c>
      <c r="Y189" s="21" t="s">
        <v>3</v>
      </c>
      <c r="Z189" s="21" t="s">
        <v>4</v>
      </c>
      <c r="AA189" s="23" t="s">
        <v>5</v>
      </c>
      <c r="AB189" s="23" t="s">
        <v>6</v>
      </c>
      <c r="AC189" s="23" t="s">
        <v>7</v>
      </c>
      <c r="AD189" s="23" t="s">
        <v>8</v>
      </c>
      <c r="AE189" s="23" t="s">
        <v>4</v>
      </c>
    </row>
    <row r="190" spans="2:31" ht="24" x14ac:dyDescent="0.25">
      <c r="B190" s="59" t="s">
        <v>336</v>
      </c>
      <c r="C190" s="178" t="s">
        <v>307</v>
      </c>
      <c r="D190" s="178">
        <v>7.4</v>
      </c>
      <c r="E190" s="178">
        <v>7.3</v>
      </c>
      <c r="F190" s="178">
        <v>8.6999999999999993</v>
      </c>
      <c r="G190" s="161">
        <v>9.1</v>
      </c>
      <c r="H190" s="161">
        <v>8.6999999999999993</v>
      </c>
      <c r="I190" s="161">
        <v>7.4</v>
      </c>
      <c r="J190" s="161">
        <v>10</v>
      </c>
      <c r="K190" s="161">
        <v>5.8</v>
      </c>
      <c r="L190" s="173"/>
      <c r="M190" s="132">
        <f>AVERAGE(G190:K190)</f>
        <v>8.1999999999999993</v>
      </c>
      <c r="N190" s="132">
        <f>MAX(G190:K190)-MIN(G190:K190)</f>
        <v>4.2</v>
      </c>
      <c r="O190" s="132">
        <f>_xlfn.STDEV.P(G190:K190)</f>
        <v>1.4628738838327886</v>
      </c>
      <c r="P190" s="132">
        <f>(U190-M190)</f>
        <v>-3.0999999999999996</v>
      </c>
      <c r="Q190" s="161">
        <v>9.1</v>
      </c>
      <c r="R190" s="161">
        <v>6.4</v>
      </c>
      <c r="S190" s="161">
        <v>5.5</v>
      </c>
      <c r="T190" s="161">
        <v>7.2</v>
      </c>
      <c r="U190" s="174">
        <v>5.0999999999999996</v>
      </c>
      <c r="V190" s="173"/>
      <c r="W190" s="132">
        <f>AVERAGE(Q190:U190)</f>
        <v>6.6599999999999993</v>
      </c>
      <c r="X190" s="132">
        <f>MAX(Q190:U190)-MIN(Q190:U190)</f>
        <v>4</v>
      </c>
      <c r="Y190" s="132">
        <f>_xlfn.STDEV.P(Q190:U190)</f>
        <v>1.4207040508142439</v>
      </c>
      <c r="Z190" s="132">
        <f>(U190-W190)</f>
        <v>-1.5599999999999996</v>
      </c>
      <c r="AA190" s="175"/>
      <c r="AB190" s="131">
        <f>AVERAGE(Q190:U190,G190:K190)</f>
        <v>7.43</v>
      </c>
      <c r="AC190" s="131">
        <f>MAX(Q190:U190,G190:K190)-MIN(Q190:U190,G190:K190)</f>
        <v>4.9000000000000004</v>
      </c>
      <c r="AD190" s="131">
        <f>_xlfn.STDEV.P(Q190:U190,G190:K190)</f>
        <v>1.6346559270990306</v>
      </c>
      <c r="AE190" s="131">
        <f>(U190-AB190)</f>
        <v>-2.33</v>
      </c>
    </row>
    <row r="191" spans="2:31" ht="15.75" thickBot="1" x14ac:dyDescent="0.3">
      <c r="B191" s="58" t="s">
        <v>350</v>
      </c>
      <c r="C191" s="169" t="s">
        <v>307</v>
      </c>
      <c r="D191" s="260">
        <f>(D190-D192)</f>
        <v>0.90000000000000036</v>
      </c>
      <c r="E191" s="260">
        <f t="shared" ref="E191:H191" si="424">(E190-E192)</f>
        <v>0.29999999999999982</v>
      </c>
      <c r="F191" s="260">
        <f t="shared" si="424"/>
        <v>-1.2000000000000011</v>
      </c>
      <c r="G191" s="165">
        <f t="shared" si="424"/>
        <v>-0.90000000000000036</v>
      </c>
      <c r="H191" s="165">
        <f t="shared" si="424"/>
        <v>-0.30000000000000071</v>
      </c>
      <c r="I191" s="165">
        <f>(I190-I192)</f>
        <v>-3.6999999999999993</v>
      </c>
      <c r="J191" s="165">
        <f t="shared" ref="J191:K191" si="425">(J190-J192)</f>
        <v>1.5999999999999996</v>
      </c>
      <c r="K191" s="165">
        <f t="shared" si="425"/>
        <v>-4.0000000000000009</v>
      </c>
      <c r="L191" s="166"/>
      <c r="M191" s="163">
        <f>AVERAGE(F191:K191)</f>
        <v>-1.4166666666666672</v>
      </c>
      <c r="N191" s="163">
        <f>(N190-N192)</f>
        <v>1.5000000000000009</v>
      </c>
      <c r="O191" s="163">
        <f>(O190-O192)</f>
        <v>0.54287388383278878</v>
      </c>
      <c r="P191" s="163">
        <f>(U191-M191)</f>
        <v>1.0166666666666668</v>
      </c>
      <c r="Q191" s="165">
        <f t="shared" ref="Q191" si="426">(Q190-Q192)</f>
        <v>0.59999999999999964</v>
      </c>
      <c r="R191" s="165">
        <f>(R190-R192)</f>
        <v>-1.1999999999999993</v>
      </c>
      <c r="S191" s="165">
        <f>(S190-S192)</f>
        <v>-2.0999999999999996</v>
      </c>
      <c r="T191" s="165">
        <f>(T190-T192)</f>
        <v>1.2000000000000002</v>
      </c>
      <c r="U191" s="167">
        <f>(U190-U192)</f>
        <v>-0.40000000000000036</v>
      </c>
      <c r="V191" s="166"/>
      <c r="W191" s="163">
        <f>AVERAGE(Q191:U191)</f>
        <v>-0.37999999999999989</v>
      </c>
      <c r="X191" s="163">
        <f>(X190-X192)</f>
        <v>1</v>
      </c>
      <c r="Y191" s="163">
        <f>(Y190-Y192)</f>
        <v>0.30607406736682718</v>
      </c>
      <c r="Z191" s="163">
        <f>(Z190-Z192)</f>
        <v>-1.9999999999998685E-2</v>
      </c>
      <c r="AA191" s="168"/>
      <c r="AB191" s="164">
        <f>(AB190-AB192)</f>
        <v>-0.91999999999999993</v>
      </c>
      <c r="AC191" s="164">
        <f>(AC190-AC192)</f>
        <v>-0.69999999999999929</v>
      </c>
      <c r="AD191" s="164">
        <f>(AD190-AD192)</f>
        <v>-2.6819320986234407E-2</v>
      </c>
      <c r="AE191" s="164">
        <f>(AE190-AE192)</f>
        <v>0.51999999999999957</v>
      </c>
    </row>
    <row r="192" spans="2:31" ht="36" x14ac:dyDescent="0.25">
      <c r="B192" s="160" t="s">
        <v>352</v>
      </c>
      <c r="C192" s="176" t="s">
        <v>307</v>
      </c>
      <c r="D192" s="176">
        <v>6.5</v>
      </c>
      <c r="E192" s="176">
        <v>7</v>
      </c>
      <c r="F192" s="176">
        <v>9.9</v>
      </c>
      <c r="G192" s="154">
        <v>10</v>
      </c>
      <c r="H192" s="154">
        <v>9</v>
      </c>
      <c r="I192" s="154">
        <v>11.1</v>
      </c>
      <c r="J192" s="154">
        <v>8.4</v>
      </c>
      <c r="K192" s="154">
        <v>9.8000000000000007</v>
      </c>
      <c r="L192" s="170"/>
      <c r="M192" s="141">
        <f>AVERAGE(G192:K192)</f>
        <v>9.66</v>
      </c>
      <c r="N192" s="141">
        <f>MAX(G192:K192)-MIN(G192:K192)</f>
        <v>2.6999999999999993</v>
      </c>
      <c r="O192" s="141">
        <f>_xlfn.STDEV.P(G192:K192)</f>
        <v>0.91999999999999982</v>
      </c>
      <c r="P192" s="141">
        <f>(U192-M192)</f>
        <v>-4.16</v>
      </c>
      <c r="Q192" s="154">
        <v>8.5</v>
      </c>
      <c r="R192" s="154">
        <v>7.6</v>
      </c>
      <c r="S192" s="154">
        <v>7.6</v>
      </c>
      <c r="T192" s="154">
        <v>6</v>
      </c>
      <c r="U192" s="171">
        <v>5.5</v>
      </c>
      <c r="V192" s="170"/>
      <c r="W192" s="141">
        <f>AVERAGE(Q192:U192)</f>
        <v>7.0400000000000009</v>
      </c>
      <c r="X192" s="141">
        <f>MAX(Q192:U192)-MIN(Q192:U192)</f>
        <v>3</v>
      </c>
      <c r="Y192" s="141">
        <f>_xlfn.STDEV.P(Q192:U192)</f>
        <v>1.1146299834474167</v>
      </c>
      <c r="Z192" s="141">
        <f>(U192-W192)</f>
        <v>-1.5400000000000009</v>
      </c>
      <c r="AA192" s="172"/>
      <c r="AB192" s="144">
        <f>AVERAGE(Q192:U192,G192:K192)</f>
        <v>8.35</v>
      </c>
      <c r="AC192" s="144">
        <f>MAX(Q192:U192,G192:K192)-MIN(Q192:U192,G192:K192)</f>
        <v>5.6</v>
      </c>
      <c r="AD192" s="144">
        <f>_xlfn.STDEV.P(Q192:U192,G192:K192)</f>
        <v>1.661475248085265</v>
      </c>
      <c r="AE192" s="144">
        <f>(U192-AB192)</f>
        <v>-2.8499999999999996</v>
      </c>
    </row>
  </sheetData>
  <mergeCells count="13">
    <mergeCell ref="B1:AE1"/>
    <mergeCell ref="C182:AE182"/>
    <mergeCell ref="C188:AE188"/>
    <mergeCell ref="B17:AE17"/>
    <mergeCell ref="C167:AE167"/>
    <mergeCell ref="C3:AE3"/>
    <mergeCell ref="C19:AE19"/>
    <mergeCell ref="C39:AE39"/>
    <mergeCell ref="C51:AE51"/>
    <mergeCell ref="C63:AE63"/>
    <mergeCell ref="C117:AE117"/>
    <mergeCell ref="C137:AE137"/>
    <mergeCell ref="B180:AE180"/>
  </mergeCells>
  <pageMargins left="0.7" right="0.7" top="0.75" bottom="0.75" header="0.3" footer="0.3"/>
  <pageSetup paperSize="17" scale="89" fitToHeight="0" orientation="landscape" r:id="rId1"/>
  <ignoredErrors>
    <ignoredError sqref="AE22 AE25 AE23 AE21 AE27 AE29 AE31 AE3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E192"/>
  <sheetViews>
    <sheetView topLeftCell="A43" zoomScale="110" zoomScaleNormal="110" workbookViewId="0">
      <selection activeCell="R65" sqref="R65"/>
    </sheetView>
  </sheetViews>
  <sheetFormatPr defaultColWidth="8.85546875" defaultRowHeight="15" x14ac:dyDescent="0.25"/>
  <cols>
    <col min="1" max="1" width="1.7109375" customWidth="1"/>
    <col min="2" max="2" width="12.7109375" customWidth="1"/>
    <col min="3" max="31" width="7.7109375" customWidth="1"/>
  </cols>
  <sheetData>
    <row r="1" spans="2:31" x14ac:dyDescent="0.25">
      <c r="B1" s="287" t="s">
        <v>370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3" spans="2:31" x14ac:dyDescent="0.25">
      <c r="B3" s="271"/>
      <c r="C3" s="283" t="s">
        <v>300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</row>
    <row r="4" spans="2:31" ht="24.75" thickBot="1" x14ac:dyDescent="0.3">
      <c r="B4" s="18"/>
      <c r="C4" s="19">
        <v>2009</v>
      </c>
      <c r="D4" s="19">
        <v>2010</v>
      </c>
      <c r="E4" s="19">
        <v>2011</v>
      </c>
      <c r="F4" s="19">
        <v>2012</v>
      </c>
      <c r="G4" s="20">
        <v>2013</v>
      </c>
      <c r="H4" s="20">
        <v>2014</v>
      </c>
      <c r="I4" s="20">
        <v>2015</v>
      </c>
      <c r="J4" s="20">
        <v>2016</v>
      </c>
      <c r="K4" s="20">
        <v>2017</v>
      </c>
      <c r="L4" s="21" t="s">
        <v>0</v>
      </c>
      <c r="M4" s="21" t="s">
        <v>1</v>
      </c>
      <c r="N4" s="21" t="s">
        <v>2</v>
      </c>
      <c r="O4" s="21" t="s">
        <v>3</v>
      </c>
      <c r="P4" s="21" t="s">
        <v>435</v>
      </c>
      <c r="Q4" s="20">
        <v>2018</v>
      </c>
      <c r="R4" s="20">
        <v>2019</v>
      </c>
      <c r="S4" s="20">
        <v>2020</v>
      </c>
      <c r="T4" s="20">
        <v>2021</v>
      </c>
      <c r="U4" s="22">
        <v>2022</v>
      </c>
      <c r="V4" s="21" t="s">
        <v>0</v>
      </c>
      <c r="W4" s="21" t="s">
        <v>1</v>
      </c>
      <c r="X4" s="21" t="s">
        <v>2</v>
      </c>
      <c r="Y4" s="21" t="s">
        <v>3</v>
      </c>
      <c r="Z4" s="21" t="s">
        <v>435</v>
      </c>
      <c r="AA4" s="23" t="s">
        <v>5</v>
      </c>
      <c r="AB4" s="23" t="s">
        <v>6</v>
      </c>
      <c r="AC4" s="23" t="s">
        <v>7</v>
      </c>
      <c r="AD4" s="23" t="s">
        <v>8</v>
      </c>
      <c r="AE4" s="23" t="s">
        <v>435</v>
      </c>
    </row>
    <row r="5" spans="2:31" ht="24" x14ac:dyDescent="0.25">
      <c r="B5" s="26" t="s">
        <v>328</v>
      </c>
      <c r="C5" s="116" t="s">
        <v>307</v>
      </c>
      <c r="D5" s="116">
        <v>24</v>
      </c>
      <c r="E5" s="116">
        <v>28</v>
      </c>
      <c r="F5" s="116">
        <v>43</v>
      </c>
      <c r="G5" s="117">
        <v>21</v>
      </c>
      <c r="H5" s="117">
        <v>29</v>
      </c>
      <c r="I5" s="117">
        <v>23</v>
      </c>
      <c r="J5" s="117">
        <v>22</v>
      </c>
      <c r="K5" s="117">
        <v>25</v>
      </c>
      <c r="L5" s="118">
        <f>SUM(G5:K5)</f>
        <v>120</v>
      </c>
      <c r="M5" s="119">
        <f>AVERAGE(G5:K5)</f>
        <v>24</v>
      </c>
      <c r="N5" s="118">
        <f>MAX(G5:K5)-MIN(G5:K5)</f>
        <v>8</v>
      </c>
      <c r="O5" s="119">
        <f>_xlfn.STDEV.P(G5:K5)</f>
        <v>2.8284271247461903</v>
      </c>
      <c r="P5" s="119">
        <f>(U5-M5)</f>
        <v>11</v>
      </c>
      <c r="Q5" s="117">
        <v>34</v>
      </c>
      <c r="R5" s="117">
        <v>29</v>
      </c>
      <c r="S5" s="117">
        <v>31</v>
      </c>
      <c r="T5" s="117">
        <v>32</v>
      </c>
      <c r="U5" s="120">
        <v>35</v>
      </c>
      <c r="V5" s="118">
        <f>SUM(Q5:U5)</f>
        <v>161</v>
      </c>
      <c r="W5" s="118">
        <f>AVERAGE(Q5:U5)</f>
        <v>32.200000000000003</v>
      </c>
      <c r="X5" s="118">
        <f>MAX(Q5:U5)-MIN(Q5:U5)</f>
        <v>6</v>
      </c>
      <c r="Y5" s="119">
        <f>_xlfn.STDEV.P(Q5:U5)</f>
        <v>2.1354156504062622</v>
      </c>
      <c r="Z5" s="119">
        <f>(U5-W5)</f>
        <v>2.7999999999999972</v>
      </c>
      <c r="AA5" s="121">
        <f>SUM(Q5:U5,G5:K5)</f>
        <v>281</v>
      </c>
      <c r="AB5" s="121">
        <f>AVERAGE(Q5:U5,G5:K5)</f>
        <v>28.1</v>
      </c>
      <c r="AC5" s="121">
        <f>MAX(G5:K5,Q5:U5)-MIN(G5:K5,Q5:U5)</f>
        <v>14</v>
      </c>
      <c r="AD5" s="122">
        <f>_xlfn.STDEV.P(Q5:U5,G5:K5)</f>
        <v>4.8052055106935851</v>
      </c>
      <c r="AE5" s="122">
        <f>(U5-AB5)</f>
        <v>6.8999999999999986</v>
      </c>
    </row>
    <row r="6" spans="2:31" ht="24" x14ac:dyDescent="0.25">
      <c r="B6" s="147" t="s">
        <v>429</v>
      </c>
      <c r="C6" s="148" t="s">
        <v>307</v>
      </c>
      <c r="D6" s="148">
        <v>45</v>
      </c>
      <c r="E6" s="148">
        <v>51</v>
      </c>
      <c r="F6" s="148">
        <v>62</v>
      </c>
      <c r="G6" s="149">
        <v>53</v>
      </c>
      <c r="H6" s="149">
        <v>58</v>
      </c>
      <c r="I6" s="149">
        <v>38</v>
      </c>
      <c r="J6" s="149">
        <v>41</v>
      </c>
      <c r="K6" s="149">
        <v>50</v>
      </c>
      <c r="L6" s="15">
        <f t="shared" ref="L6:L15" si="0">SUM(G6:K6)</f>
        <v>240</v>
      </c>
      <c r="M6" s="69">
        <f t="shared" ref="M6:M15" si="1">AVERAGE(G6:K6)</f>
        <v>48</v>
      </c>
      <c r="N6" s="15">
        <f t="shared" ref="N6:N15" si="2">MAX(G6:K6)-MIN(G6:K6)</f>
        <v>20</v>
      </c>
      <c r="O6" s="69">
        <f t="shared" ref="O6:O15" si="3">_xlfn.STDEV.P(G6:K6)</f>
        <v>7.4565407529228995</v>
      </c>
      <c r="P6" s="159">
        <f>(U6-M6)</f>
        <v>14</v>
      </c>
      <c r="Q6" s="149">
        <v>64</v>
      </c>
      <c r="R6" s="149">
        <v>57</v>
      </c>
      <c r="S6" s="149">
        <v>62</v>
      </c>
      <c r="T6" s="149">
        <v>60</v>
      </c>
      <c r="U6" s="151">
        <v>62</v>
      </c>
      <c r="V6" s="150">
        <f>SUM(Q6:U6)</f>
        <v>305</v>
      </c>
      <c r="W6" s="69">
        <f>AVERAGE(Q6:U6)</f>
        <v>61</v>
      </c>
      <c r="X6" s="15">
        <f t="shared" ref="X6:X15" si="4">MAX(Q6:U6)-MIN(Q6:U6)</f>
        <v>7</v>
      </c>
      <c r="Y6" s="69">
        <f>_xlfn.STDEV.P(Q6:U6)</f>
        <v>2.3664319132398464</v>
      </c>
      <c r="Z6" s="159">
        <f>(U6-W6)</f>
        <v>1</v>
      </c>
      <c r="AA6" s="17">
        <f t="shared" ref="AA6:AA15" si="5">SUM(Q6:U6,G6:K6)</f>
        <v>545</v>
      </c>
      <c r="AB6" s="17">
        <f t="shared" ref="AB6:AB15" si="6">AVERAGE(Q6:U6,G6:K6)</f>
        <v>54.5</v>
      </c>
      <c r="AC6" s="17">
        <f t="shared" ref="AC6:AC15" si="7">MAX(G6:K6,Q6:U6)-MIN(G6:K6,Q6:U6)</f>
        <v>26</v>
      </c>
      <c r="AD6" s="73">
        <f t="shared" ref="AD6:AD15" si="8">_xlfn.STDEV.P(Q6:U6,G6:K6)</f>
        <v>8.535221145348256</v>
      </c>
      <c r="AE6" s="158">
        <f>(U6-AB6)</f>
        <v>7.5</v>
      </c>
    </row>
    <row r="7" spans="2:31" ht="15.75" thickBot="1" x14ac:dyDescent="0.3">
      <c r="B7" s="58" t="s">
        <v>28</v>
      </c>
      <c r="C7" s="35" t="s">
        <v>307</v>
      </c>
      <c r="D7" s="191">
        <f>(D5/D6)</f>
        <v>0.53333333333333333</v>
      </c>
      <c r="E7" s="191">
        <f t="shared" ref="E7:H7" si="9">(E5/E6)</f>
        <v>0.5490196078431373</v>
      </c>
      <c r="F7" s="191">
        <f t="shared" si="9"/>
        <v>0.69354838709677424</v>
      </c>
      <c r="G7" s="76">
        <f t="shared" si="9"/>
        <v>0.39622641509433965</v>
      </c>
      <c r="H7" s="76">
        <f t="shared" si="9"/>
        <v>0.5</v>
      </c>
      <c r="I7" s="76">
        <f>(I5/I6)</f>
        <v>0.60526315789473684</v>
      </c>
      <c r="J7" s="76">
        <f t="shared" ref="J7:K7" si="10">(J5/J6)</f>
        <v>0.53658536585365857</v>
      </c>
      <c r="K7" s="76">
        <f t="shared" si="10"/>
        <v>0.5</v>
      </c>
      <c r="L7" s="97">
        <f t="shared" ref="L7" si="11">(L5/L6)</f>
        <v>0.5</v>
      </c>
      <c r="M7" s="142"/>
      <c r="N7" s="142"/>
      <c r="O7" s="142"/>
      <c r="P7" s="142"/>
      <c r="Q7" s="76">
        <f t="shared" ref="Q7:T7" si="12">(Q5/Q6)</f>
        <v>0.53125</v>
      </c>
      <c r="R7" s="76">
        <f t="shared" si="12"/>
        <v>0.50877192982456143</v>
      </c>
      <c r="S7" s="76">
        <f t="shared" si="12"/>
        <v>0.5</v>
      </c>
      <c r="T7" s="76">
        <f t="shared" si="12"/>
        <v>0.53333333333333333</v>
      </c>
      <c r="U7" s="96">
        <f t="shared" ref="U7:AA7" si="13">(U5/U6)</f>
        <v>0.56451612903225812</v>
      </c>
      <c r="V7" s="97">
        <f t="shared" si="13"/>
        <v>0.52786885245901638</v>
      </c>
      <c r="W7" s="142"/>
      <c r="X7" s="142"/>
      <c r="Y7" s="142"/>
      <c r="Z7" s="142"/>
      <c r="AA7" s="104">
        <f t="shared" si="13"/>
        <v>0.51559633027522933</v>
      </c>
      <c r="AB7" s="126"/>
      <c r="AC7" s="126"/>
      <c r="AD7" s="126"/>
      <c r="AE7" s="126"/>
    </row>
    <row r="8" spans="2:31" ht="24" x14ac:dyDescent="0.25">
      <c r="B8" s="26" t="s">
        <v>329</v>
      </c>
      <c r="C8" s="116" t="s">
        <v>307</v>
      </c>
      <c r="D8" s="116">
        <v>25</v>
      </c>
      <c r="E8" s="116">
        <v>29</v>
      </c>
      <c r="F8" s="116">
        <v>43</v>
      </c>
      <c r="G8" s="117">
        <v>24</v>
      </c>
      <c r="H8" s="117">
        <v>36</v>
      </c>
      <c r="I8" s="117">
        <v>25</v>
      </c>
      <c r="J8" s="117">
        <v>23</v>
      </c>
      <c r="K8" s="117">
        <v>25</v>
      </c>
      <c r="L8" s="118">
        <f t="shared" si="0"/>
        <v>133</v>
      </c>
      <c r="M8" s="119">
        <f t="shared" si="1"/>
        <v>26.6</v>
      </c>
      <c r="N8" s="118">
        <f t="shared" si="2"/>
        <v>13</v>
      </c>
      <c r="O8" s="119">
        <f t="shared" si="3"/>
        <v>4.7581509013481273</v>
      </c>
      <c r="P8" s="119">
        <f>(U8-M8)</f>
        <v>8.3999999999999986</v>
      </c>
      <c r="Q8" s="117">
        <v>34</v>
      </c>
      <c r="R8" s="117">
        <v>30</v>
      </c>
      <c r="S8" s="117">
        <v>31</v>
      </c>
      <c r="T8" s="117">
        <v>32</v>
      </c>
      <c r="U8" s="120">
        <v>35</v>
      </c>
      <c r="V8" s="118">
        <f>SUM(Q8:U8)</f>
        <v>162</v>
      </c>
      <c r="W8" s="118">
        <f>AVERAGE(Q8:U8)</f>
        <v>32.4</v>
      </c>
      <c r="X8" s="118">
        <f t="shared" si="4"/>
        <v>5</v>
      </c>
      <c r="Y8" s="119">
        <f>_xlfn.STDEV.P(Q8:U8)</f>
        <v>1.8547236990991407</v>
      </c>
      <c r="Z8" s="119">
        <f>(U8-W8)</f>
        <v>2.6000000000000014</v>
      </c>
      <c r="AA8" s="121">
        <f t="shared" si="5"/>
        <v>295</v>
      </c>
      <c r="AB8" s="121">
        <f t="shared" si="6"/>
        <v>29.5</v>
      </c>
      <c r="AC8" s="121">
        <f t="shared" si="7"/>
        <v>13</v>
      </c>
      <c r="AD8" s="122">
        <f t="shared" si="8"/>
        <v>4.6314144707637643</v>
      </c>
      <c r="AE8" s="122">
        <f>(U8-AB8)</f>
        <v>5.5</v>
      </c>
    </row>
    <row r="9" spans="2:31" ht="24" x14ac:dyDescent="0.25">
      <c r="B9" s="147" t="s">
        <v>430</v>
      </c>
      <c r="C9" s="148" t="s">
        <v>307</v>
      </c>
      <c r="D9" s="148">
        <v>46</v>
      </c>
      <c r="E9" s="148">
        <v>53</v>
      </c>
      <c r="F9" s="148">
        <v>62</v>
      </c>
      <c r="G9" s="149">
        <v>57</v>
      </c>
      <c r="H9" s="149">
        <v>66</v>
      </c>
      <c r="I9" s="149">
        <v>40</v>
      </c>
      <c r="J9" s="149">
        <v>42</v>
      </c>
      <c r="K9" s="149">
        <v>50</v>
      </c>
      <c r="L9" s="15">
        <f t="shared" si="0"/>
        <v>255</v>
      </c>
      <c r="M9" s="69">
        <f t="shared" si="1"/>
        <v>51</v>
      </c>
      <c r="N9" s="15">
        <f t="shared" si="2"/>
        <v>26</v>
      </c>
      <c r="O9" s="69">
        <f t="shared" si="3"/>
        <v>9.633275663033837</v>
      </c>
      <c r="P9" s="159">
        <f>(U9-M9)</f>
        <v>12</v>
      </c>
      <c r="Q9" s="149">
        <v>66</v>
      </c>
      <c r="R9" s="149">
        <v>58</v>
      </c>
      <c r="S9" s="149">
        <v>64</v>
      </c>
      <c r="T9" s="149">
        <v>60</v>
      </c>
      <c r="U9" s="151">
        <v>63</v>
      </c>
      <c r="V9" s="150">
        <f>SUM(Q9:U9)</f>
        <v>311</v>
      </c>
      <c r="W9" s="69">
        <f>AVERAGE(Q9:U9)</f>
        <v>62.2</v>
      </c>
      <c r="X9" s="15">
        <f t="shared" si="4"/>
        <v>8</v>
      </c>
      <c r="Y9" s="69">
        <f>_xlfn.STDEV.P(Q9:U9)</f>
        <v>2.8565713714171399</v>
      </c>
      <c r="Z9" s="159">
        <f>(U9-W9)</f>
        <v>0.79999999999999716</v>
      </c>
      <c r="AA9" s="17">
        <f t="shared" si="5"/>
        <v>566</v>
      </c>
      <c r="AB9" s="17">
        <f t="shared" si="6"/>
        <v>56.6</v>
      </c>
      <c r="AC9" s="17">
        <f t="shared" si="7"/>
        <v>26</v>
      </c>
      <c r="AD9" s="73">
        <f t="shared" si="8"/>
        <v>9.0465463023189141</v>
      </c>
      <c r="AE9" s="158">
        <f>(U9-AB9)</f>
        <v>6.3999999999999986</v>
      </c>
    </row>
    <row r="10" spans="2:31" ht="15.75" thickBot="1" x14ac:dyDescent="0.3">
      <c r="B10" s="58" t="s">
        <v>28</v>
      </c>
      <c r="C10" s="35" t="s">
        <v>307</v>
      </c>
      <c r="D10" s="191">
        <f>(D8/D9)</f>
        <v>0.54347826086956519</v>
      </c>
      <c r="E10" s="191">
        <f t="shared" ref="E10:H10" si="14">(E8/E9)</f>
        <v>0.54716981132075471</v>
      </c>
      <c r="F10" s="191">
        <f t="shared" si="14"/>
        <v>0.69354838709677424</v>
      </c>
      <c r="G10" s="76">
        <f t="shared" si="14"/>
        <v>0.42105263157894735</v>
      </c>
      <c r="H10" s="76">
        <f t="shared" si="14"/>
        <v>0.54545454545454541</v>
      </c>
      <c r="I10" s="76">
        <f>(I8/I9)</f>
        <v>0.625</v>
      </c>
      <c r="J10" s="76">
        <f t="shared" ref="J10:K10" si="15">(J8/J9)</f>
        <v>0.54761904761904767</v>
      </c>
      <c r="K10" s="76">
        <f t="shared" si="15"/>
        <v>0.5</v>
      </c>
      <c r="L10" s="97">
        <f t="shared" ref="L10" si="16">(L8/L9)</f>
        <v>0.52156862745098043</v>
      </c>
      <c r="M10" s="142"/>
      <c r="N10" s="142"/>
      <c r="O10" s="142"/>
      <c r="P10" s="142"/>
      <c r="Q10" s="76">
        <f t="shared" ref="Q10:T10" si="17">(Q8/Q9)</f>
        <v>0.51515151515151514</v>
      </c>
      <c r="R10" s="76">
        <f t="shared" si="17"/>
        <v>0.51724137931034486</v>
      </c>
      <c r="S10" s="76">
        <f t="shared" si="17"/>
        <v>0.484375</v>
      </c>
      <c r="T10" s="76">
        <f t="shared" si="17"/>
        <v>0.53333333333333333</v>
      </c>
      <c r="U10" s="96">
        <f t="shared" ref="U10:AA10" si="18">(U8/U9)</f>
        <v>0.55555555555555558</v>
      </c>
      <c r="V10" s="97">
        <f t="shared" si="18"/>
        <v>0.52090032154340837</v>
      </c>
      <c r="W10" s="142"/>
      <c r="X10" s="142"/>
      <c r="Y10" s="142"/>
      <c r="Z10" s="142"/>
      <c r="AA10" s="104">
        <f t="shared" si="18"/>
        <v>0.52120141342756188</v>
      </c>
      <c r="AB10" s="126"/>
      <c r="AC10" s="126"/>
      <c r="AD10" s="126"/>
      <c r="AE10" s="126"/>
    </row>
    <row r="11" spans="2:31" ht="24" x14ac:dyDescent="0.25">
      <c r="B11" s="26" t="s">
        <v>330</v>
      </c>
      <c r="C11" s="116" t="s">
        <v>307</v>
      </c>
      <c r="D11" s="116">
        <v>38</v>
      </c>
      <c r="E11" s="116">
        <v>37</v>
      </c>
      <c r="F11" s="116">
        <v>58</v>
      </c>
      <c r="G11" s="117">
        <v>30</v>
      </c>
      <c r="H11" s="117">
        <v>50</v>
      </c>
      <c r="I11" s="117">
        <v>32</v>
      </c>
      <c r="J11" s="117">
        <v>33</v>
      </c>
      <c r="K11" s="117">
        <v>36</v>
      </c>
      <c r="L11" s="118">
        <f t="shared" si="0"/>
        <v>181</v>
      </c>
      <c r="M11" s="119">
        <f t="shared" si="1"/>
        <v>36.200000000000003</v>
      </c>
      <c r="N11" s="118">
        <f t="shared" si="2"/>
        <v>20</v>
      </c>
      <c r="O11" s="119">
        <f t="shared" si="3"/>
        <v>7.1665891468675671</v>
      </c>
      <c r="P11" s="119">
        <f>(U11-M11)</f>
        <v>8.7999999999999972</v>
      </c>
      <c r="Q11" s="117">
        <v>40</v>
      </c>
      <c r="R11" s="117">
        <v>45</v>
      </c>
      <c r="S11" s="117">
        <v>39</v>
      </c>
      <c r="T11" s="117">
        <v>41</v>
      </c>
      <c r="U11" s="120">
        <v>45</v>
      </c>
      <c r="V11" s="118">
        <f>SUM(Q11:U11)</f>
        <v>210</v>
      </c>
      <c r="W11" s="118">
        <f>AVERAGE(Q11:U11)</f>
        <v>42</v>
      </c>
      <c r="X11" s="118">
        <f t="shared" si="4"/>
        <v>6</v>
      </c>
      <c r="Y11" s="119">
        <f>_xlfn.STDEV.P(Q11:U11)</f>
        <v>2.5298221281347035</v>
      </c>
      <c r="Z11" s="119">
        <f>(U11-W11)</f>
        <v>3</v>
      </c>
      <c r="AA11" s="121">
        <f t="shared" si="5"/>
        <v>391</v>
      </c>
      <c r="AB11" s="121">
        <f t="shared" si="6"/>
        <v>39.1</v>
      </c>
      <c r="AC11" s="121">
        <f t="shared" si="7"/>
        <v>20</v>
      </c>
      <c r="AD11" s="122">
        <f t="shared" si="8"/>
        <v>6.1065538563088104</v>
      </c>
      <c r="AE11" s="122">
        <f>(U11-AB11)</f>
        <v>5.8999999999999986</v>
      </c>
    </row>
    <row r="12" spans="2:31" ht="24" x14ac:dyDescent="0.25">
      <c r="B12" s="147" t="s">
        <v>431</v>
      </c>
      <c r="C12" s="148" t="s">
        <v>307</v>
      </c>
      <c r="D12" s="148">
        <v>66</v>
      </c>
      <c r="E12" s="148">
        <v>74</v>
      </c>
      <c r="F12" s="148">
        <v>82</v>
      </c>
      <c r="G12" s="149">
        <v>76</v>
      </c>
      <c r="H12" s="149">
        <v>93</v>
      </c>
      <c r="I12" s="149">
        <v>52</v>
      </c>
      <c r="J12" s="149">
        <v>59</v>
      </c>
      <c r="K12" s="149">
        <v>67</v>
      </c>
      <c r="L12" s="15">
        <f t="shared" si="0"/>
        <v>347</v>
      </c>
      <c r="M12" s="69">
        <f t="shared" si="1"/>
        <v>69.400000000000006</v>
      </c>
      <c r="N12" s="15">
        <f t="shared" si="2"/>
        <v>41</v>
      </c>
      <c r="O12" s="69">
        <f t="shared" si="3"/>
        <v>14.263239463740346</v>
      </c>
      <c r="P12" s="69">
        <f>(U12-M12)</f>
        <v>15.599999999999994</v>
      </c>
      <c r="Q12" s="149">
        <v>86</v>
      </c>
      <c r="R12" s="149">
        <v>81</v>
      </c>
      <c r="S12" s="149">
        <v>90</v>
      </c>
      <c r="T12" s="149">
        <v>80</v>
      </c>
      <c r="U12" s="151">
        <v>85</v>
      </c>
      <c r="V12" s="150">
        <f>SUM(Q12:U12)</f>
        <v>422</v>
      </c>
      <c r="W12" s="69">
        <f>AVERAGE(Q12:U12)</f>
        <v>84.4</v>
      </c>
      <c r="X12" s="15">
        <f t="shared" si="4"/>
        <v>10</v>
      </c>
      <c r="Y12" s="69">
        <f>_xlfn.STDEV.P(Q12:U12)</f>
        <v>3.6110940170535577</v>
      </c>
      <c r="Z12" s="69">
        <f>(U12-W12)</f>
        <v>0.59999999999999432</v>
      </c>
      <c r="AA12" s="17">
        <f t="shared" si="5"/>
        <v>769</v>
      </c>
      <c r="AB12" s="17">
        <f t="shared" si="6"/>
        <v>76.900000000000006</v>
      </c>
      <c r="AC12" s="17">
        <f t="shared" si="7"/>
        <v>41</v>
      </c>
      <c r="AD12" s="73">
        <f t="shared" si="8"/>
        <v>12.825365491868059</v>
      </c>
      <c r="AE12" s="73">
        <f>(U12-AB12)</f>
        <v>8.0999999999999943</v>
      </c>
    </row>
    <row r="13" spans="2:31" ht="15.75" thickBot="1" x14ac:dyDescent="0.3">
      <c r="B13" s="58" t="s">
        <v>28</v>
      </c>
      <c r="C13" s="35" t="s">
        <v>307</v>
      </c>
      <c r="D13" s="191">
        <f>(D11/D12)</f>
        <v>0.5757575757575758</v>
      </c>
      <c r="E13" s="191">
        <f t="shared" ref="E13:H13" si="19">(E11/E12)</f>
        <v>0.5</v>
      </c>
      <c r="F13" s="191">
        <f t="shared" si="19"/>
        <v>0.70731707317073167</v>
      </c>
      <c r="G13" s="76">
        <f t="shared" si="19"/>
        <v>0.39473684210526316</v>
      </c>
      <c r="H13" s="76">
        <f t="shared" si="19"/>
        <v>0.5376344086021505</v>
      </c>
      <c r="I13" s="76">
        <f>(I11/I12)</f>
        <v>0.61538461538461542</v>
      </c>
      <c r="J13" s="76">
        <f t="shared" ref="J13:K13" si="20">(J11/J12)</f>
        <v>0.55932203389830504</v>
      </c>
      <c r="K13" s="76">
        <f t="shared" si="20"/>
        <v>0.53731343283582089</v>
      </c>
      <c r="L13" s="97">
        <f t="shared" ref="L13" si="21">(L11/L12)</f>
        <v>0.52161383285302598</v>
      </c>
      <c r="M13" s="142"/>
      <c r="N13" s="142"/>
      <c r="O13" s="142"/>
      <c r="P13" s="142"/>
      <c r="Q13" s="76">
        <f t="shared" ref="Q13:T13" si="22">(Q11/Q12)</f>
        <v>0.46511627906976744</v>
      </c>
      <c r="R13" s="76">
        <f t="shared" si="22"/>
        <v>0.55555555555555558</v>
      </c>
      <c r="S13" s="76">
        <f t="shared" si="22"/>
        <v>0.43333333333333335</v>
      </c>
      <c r="T13" s="76">
        <f t="shared" si="22"/>
        <v>0.51249999999999996</v>
      </c>
      <c r="U13" s="96">
        <f t="shared" ref="U13:AA13" si="23">(U11/U12)</f>
        <v>0.52941176470588236</v>
      </c>
      <c r="V13" s="97">
        <f t="shared" si="23"/>
        <v>0.49763033175355448</v>
      </c>
      <c r="W13" s="142"/>
      <c r="X13" s="142"/>
      <c r="Y13" s="142"/>
      <c r="Z13" s="142"/>
      <c r="AA13" s="104">
        <f t="shared" si="23"/>
        <v>0.50845253576072824</v>
      </c>
      <c r="AB13" s="126"/>
      <c r="AC13" s="126"/>
      <c r="AD13" s="126"/>
      <c r="AE13" s="126"/>
    </row>
    <row r="14" spans="2:31" ht="24" x14ac:dyDescent="0.25">
      <c r="B14" s="26" t="s">
        <v>331</v>
      </c>
      <c r="C14" s="116" t="s">
        <v>307</v>
      </c>
      <c r="D14" s="116">
        <v>53</v>
      </c>
      <c r="E14" s="116">
        <v>59</v>
      </c>
      <c r="F14" s="116">
        <v>102</v>
      </c>
      <c r="G14" s="117">
        <v>50</v>
      </c>
      <c r="H14" s="117">
        <v>81</v>
      </c>
      <c r="I14" s="117">
        <v>53</v>
      </c>
      <c r="J14" s="117">
        <v>49</v>
      </c>
      <c r="K14" s="117">
        <v>56</v>
      </c>
      <c r="L14" s="118">
        <f t="shared" si="0"/>
        <v>289</v>
      </c>
      <c r="M14" s="119">
        <f t="shared" si="1"/>
        <v>57.8</v>
      </c>
      <c r="N14" s="118">
        <f t="shared" si="2"/>
        <v>32</v>
      </c>
      <c r="O14" s="119">
        <f t="shared" si="3"/>
        <v>11.855800268223145</v>
      </c>
      <c r="P14" s="119">
        <f>(U14-M14)</f>
        <v>38.200000000000003</v>
      </c>
      <c r="Q14" s="117">
        <v>81</v>
      </c>
      <c r="R14" s="117">
        <v>78</v>
      </c>
      <c r="S14" s="117">
        <v>73</v>
      </c>
      <c r="T14" s="117">
        <v>71</v>
      </c>
      <c r="U14" s="120">
        <v>96</v>
      </c>
      <c r="V14" s="118">
        <f>SUM(Q14:U14)</f>
        <v>399</v>
      </c>
      <c r="W14" s="118">
        <f>AVERAGE(Q14:U14)</f>
        <v>79.8</v>
      </c>
      <c r="X14" s="118">
        <f t="shared" si="4"/>
        <v>25</v>
      </c>
      <c r="Y14" s="119">
        <f>_xlfn.STDEV.P(Q14:U14)</f>
        <v>8.8408144421201378</v>
      </c>
      <c r="Z14" s="119">
        <f>(U14-W14)</f>
        <v>16.200000000000003</v>
      </c>
      <c r="AA14" s="121">
        <f t="shared" si="5"/>
        <v>688</v>
      </c>
      <c r="AB14" s="121">
        <f t="shared" si="6"/>
        <v>68.8</v>
      </c>
      <c r="AC14" s="121">
        <f t="shared" si="7"/>
        <v>47</v>
      </c>
      <c r="AD14" s="122">
        <f t="shared" si="8"/>
        <v>15.177615095923338</v>
      </c>
      <c r="AE14" s="122">
        <f>(U14-AB14)</f>
        <v>27.200000000000003</v>
      </c>
    </row>
    <row r="15" spans="2:31" ht="24" x14ac:dyDescent="0.25">
      <c r="B15" s="147" t="s">
        <v>432</v>
      </c>
      <c r="C15" s="148" t="s">
        <v>307</v>
      </c>
      <c r="D15" s="148">
        <v>95</v>
      </c>
      <c r="E15" s="148">
        <v>108</v>
      </c>
      <c r="F15" s="148">
        <v>144</v>
      </c>
      <c r="G15" s="149">
        <v>141</v>
      </c>
      <c r="H15" s="149">
        <v>144</v>
      </c>
      <c r="I15" s="149">
        <v>90</v>
      </c>
      <c r="J15" s="149">
        <v>103</v>
      </c>
      <c r="K15" s="149">
        <v>111</v>
      </c>
      <c r="L15" s="15">
        <f t="shared" si="0"/>
        <v>589</v>
      </c>
      <c r="M15" s="69">
        <f t="shared" si="1"/>
        <v>117.8</v>
      </c>
      <c r="N15" s="15">
        <f t="shared" si="2"/>
        <v>54</v>
      </c>
      <c r="O15" s="69">
        <f t="shared" si="3"/>
        <v>21.273457640919588</v>
      </c>
      <c r="P15" s="69">
        <f>(U15-M15)</f>
        <v>57.2</v>
      </c>
      <c r="Q15" s="149">
        <v>168</v>
      </c>
      <c r="R15" s="149">
        <v>150</v>
      </c>
      <c r="S15" s="149">
        <v>162</v>
      </c>
      <c r="T15" s="149">
        <v>144</v>
      </c>
      <c r="U15" s="151">
        <v>175</v>
      </c>
      <c r="V15" s="150">
        <f>SUM(Q15:U15)</f>
        <v>799</v>
      </c>
      <c r="W15" s="69">
        <f>AVERAGE(Q15:U15)</f>
        <v>159.80000000000001</v>
      </c>
      <c r="X15" s="15">
        <f t="shared" si="4"/>
        <v>31</v>
      </c>
      <c r="Y15" s="69">
        <f>_xlfn.STDEV.P(Q15:U15)</f>
        <v>11.391224692718513</v>
      </c>
      <c r="Z15" s="69">
        <f>(U15-W15)</f>
        <v>15.199999999999989</v>
      </c>
      <c r="AA15" s="17">
        <f t="shared" si="5"/>
        <v>1388</v>
      </c>
      <c r="AB15" s="17">
        <f t="shared" si="6"/>
        <v>138.80000000000001</v>
      </c>
      <c r="AC15" s="17">
        <f t="shared" si="7"/>
        <v>85</v>
      </c>
      <c r="AD15" s="73">
        <f t="shared" si="8"/>
        <v>27.058455240460422</v>
      </c>
      <c r="AE15" s="73">
        <f>(U15-AB15)</f>
        <v>36.199999999999989</v>
      </c>
    </row>
    <row r="16" spans="2:31" x14ac:dyDescent="0.25">
      <c r="B16" s="61" t="s">
        <v>28</v>
      </c>
      <c r="C16" s="68" t="s">
        <v>307</v>
      </c>
      <c r="D16" s="245">
        <f>(D14/D15)</f>
        <v>0.55789473684210522</v>
      </c>
      <c r="E16" s="245">
        <f t="shared" ref="E16:H16" si="24">(E14/E15)</f>
        <v>0.54629629629629628</v>
      </c>
      <c r="F16" s="245">
        <f t="shared" si="24"/>
        <v>0.70833333333333337</v>
      </c>
      <c r="G16" s="75">
        <f t="shared" si="24"/>
        <v>0.3546099290780142</v>
      </c>
      <c r="H16" s="75">
        <f t="shared" si="24"/>
        <v>0.5625</v>
      </c>
      <c r="I16" s="75">
        <f>(I14/I15)</f>
        <v>0.58888888888888891</v>
      </c>
      <c r="J16" s="75">
        <f t="shared" ref="J16:K16" si="25">(J14/J15)</f>
        <v>0.47572815533980584</v>
      </c>
      <c r="K16" s="75">
        <f t="shared" si="25"/>
        <v>0.50450450450450446</v>
      </c>
      <c r="L16" s="113">
        <f t="shared" ref="L16" si="26">(L14/L15)</f>
        <v>0.4906621392190153</v>
      </c>
      <c r="M16" s="204"/>
      <c r="N16" s="204"/>
      <c r="O16" s="204"/>
      <c r="P16" s="204"/>
      <c r="Q16" s="75">
        <f t="shared" ref="Q16:T16" si="27">(Q14/Q15)</f>
        <v>0.48214285714285715</v>
      </c>
      <c r="R16" s="75">
        <f t="shared" si="27"/>
        <v>0.52</v>
      </c>
      <c r="S16" s="75">
        <f t="shared" si="27"/>
        <v>0.45061728395061729</v>
      </c>
      <c r="T16" s="75">
        <f t="shared" si="27"/>
        <v>0.49305555555555558</v>
      </c>
      <c r="U16" s="111">
        <f t="shared" ref="U16:V16" si="28">(U14/U15)</f>
        <v>0.5485714285714286</v>
      </c>
      <c r="V16" s="113">
        <f t="shared" si="28"/>
        <v>0.49937421777221525</v>
      </c>
      <c r="W16" s="204"/>
      <c r="X16" s="204"/>
      <c r="Y16" s="204"/>
      <c r="Z16" s="204"/>
      <c r="AA16" s="112">
        <f>(AA14/AA15)</f>
        <v>0.49567723342939479</v>
      </c>
      <c r="AB16" s="156"/>
      <c r="AC16" s="156"/>
      <c r="AD16" s="156"/>
      <c r="AE16" s="156"/>
    </row>
    <row r="17" spans="2:31" x14ac:dyDescent="0.25">
      <c r="B17" s="292" t="s">
        <v>339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</row>
    <row r="19" spans="2:31" x14ac:dyDescent="0.25">
      <c r="B19" s="271"/>
      <c r="C19" s="283" t="s">
        <v>245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</row>
    <row r="20" spans="2:31" s="62" customFormat="1" ht="24.75" thickBot="1" x14ac:dyDescent="0.3">
      <c r="B20" s="18"/>
      <c r="C20" s="19">
        <v>2009</v>
      </c>
      <c r="D20" s="19">
        <v>2010</v>
      </c>
      <c r="E20" s="19">
        <v>2011</v>
      </c>
      <c r="F20" s="19">
        <v>2012</v>
      </c>
      <c r="G20" s="20">
        <v>2013</v>
      </c>
      <c r="H20" s="20">
        <v>2014</v>
      </c>
      <c r="I20" s="20">
        <v>2015</v>
      </c>
      <c r="J20" s="20">
        <v>2016</v>
      </c>
      <c r="K20" s="20">
        <v>2017</v>
      </c>
      <c r="L20" s="21" t="s">
        <v>0</v>
      </c>
      <c r="M20" s="21" t="s">
        <v>1</v>
      </c>
      <c r="N20" s="21" t="s">
        <v>2</v>
      </c>
      <c r="O20" s="21" t="s">
        <v>3</v>
      </c>
      <c r="P20" s="21" t="s">
        <v>435</v>
      </c>
      <c r="Q20" s="20">
        <v>2018</v>
      </c>
      <c r="R20" s="20">
        <v>2019</v>
      </c>
      <c r="S20" s="20">
        <v>2020</v>
      </c>
      <c r="T20" s="20">
        <v>2021</v>
      </c>
      <c r="U20" s="22">
        <v>2022</v>
      </c>
      <c r="V20" s="21" t="s">
        <v>0</v>
      </c>
      <c r="W20" s="21" t="s">
        <v>1</v>
      </c>
      <c r="X20" s="21" t="s">
        <v>2</v>
      </c>
      <c r="Y20" s="21" t="s">
        <v>3</v>
      </c>
      <c r="Z20" s="21" t="s">
        <v>435</v>
      </c>
      <c r="AA20" s="23" t="s">
        <v>5</v>
      </c>
      <c r="AB20" s="23" t="s">
        <v>6</v>
      </c>
      <c r="AC20" s="23" t="s">
        <v>7</v>
      </c>
      <c r="AD20" s="23" t="s">
        <v>8</v>
      </c>
      <c r="AE20" s="23" t="s">
        <v>435</v>
      </c>
    </row>
    <row r="21" spans="2:31" s="62" customFormat="1" ht="24" x14ac:dyDescent="0.25">
      <c r="B21" s="26" t="s">
        <v>227</v>
      </c>
      <c r="C21" s="13" t="s">
        <v>307</v>
      </c>
      <c r="D21" s="13">
        <v>1</v>
      </c>
      <c r="E21" s="13">
        <v>1</v>
      </c>
      <c r="F21" s="13">
        <v>3</v>
      </c>
      <c r="G21" s="14">
        <v>1</v>
      </c>
      <c r="H21" s="14">
        <v>3</v>
      </c>
      <c r="I21" s="14">
        <v>0</v>
      </c>
      <c r="J21" s="14">
        <v>1</v>
      </c>
      <c r="K21" s="14">
        <v>1</v>
      </c>
      <c r="L21" s="15">
        <f>SUM(G21:K21)</f>
        <v>6</v>
      </c>
      <c r="M21" s="69">
        <f>AVERAGE(G21:K21)</f>
        <v>1.2</v>
      </c>
      <c r="N21" s="15">
        <f>MAX(G21:K21)-MIN(G21:K21)</f>
        <v>3</v>
      </c>
      <c r="O21" s="69">
        <f>_xlfn.STDEV.P(G21:K21)</f>
        <v>0.9797958971132712</v>
      </c>
      <c r="P21" s="69">
        <f>(U21-M21)</f>
        <v>0.8</v>
      </c>
      <c r="Q21" s="14">
        <v>1</v>
      </c>
      <c r="R21" s="14">
        <v>2</v>
      </c>
      <c r="S21" s="14">
        <v>1</v>
      </c>
      <c r="T21" s="14">
        <v>2</v>
      </c>
      <c r="U21" s="16">
        <v>2</v>
      </c>
      <c r="V21" s="15">
        <f>SUM(Q21:U21)</f>
        <v>8</v>
      </c>
      <c r="W21" s="69">
        <f>AVERAGE(Q21:U21)</f>
        <v>1.6</v>
      </c>
      <c r="X21" s="15">
        <f>MAX(Q21:U21)-MIN(Q21:U21)</f>
        <v>1</v>
      </c>
      <c r="Y21" s="69">
        <f>_xlfn.STDEV.P(Q21:U21)</f>
        <v>0.4898979485566356</v>
      </c>
      <c r="Z21" s="69">
        <f>(U21-W21)</f>
        <v>0.39999999999999991</v>
      </c>
      <c r="AA21" s="17">
        <f>SUM(Q21:U21,G21:K21)</f>
        <v>14</v>
      </c>
      <c r="AB21" s="73">
        <f>AVERAGE(Q21:U21,G21:K21)</f>
        <v>1.4</v>
      </c>
      <c r="AC21" s="17">
        <f>MAX(G21:K21,Q21:U21)-MIN(G21:K21,Q21:U21)</f>
        <v>3</v>
      </c>
      <c r="AD21" s="73">
        <f>_xlfn.STDEV.P(Q21:U21,G21:K21)</f>
        <v>0.8</v>
      </c>
      <c r="AE21" s="73">
        <f>(U21-AB21)</f>
        <v>0.60000000000000009</v>
      </c>
    </row>
    <row r="22" spans="2:31" s="62" customFormat="1" ht="15.75" thickBot="1" x14ac:dyDescent="0.3">
      <c r="B22" s="58" t="s">
        <v>28</v>
      </c>
      <c r="C22" s="35" t="s">
        <v>307</v>
      </c>
      <c r="D22" s="191">
        <f>(D21/D35)</f>
        <v>0.04</v>
      </c>
      <c r="E22" s="191">
        <f t="shared" ref="E22:H22" si="29">(E21/E35)</f>
        <v>3.4482758620689655E-2</v>
      </c>
      <c r="F22" s="191">
        <f t="shared" si="29"/>
        <v>6.9767441860465115E-2</v>
      </c>
      <c r="G22" s="76">
        <f t="shared" si="29"/>
        <v>4.1666666666666664E-2</v>
      </c>
      <c r="H22" s="76">
        <f t="shared" si="29"/>
        <v>8.3333333333333329E-2</v>
      </c>
      <c r="I22" s="76">
        <f>(I21/I35)</f>
        <v>0</v>
      </c>
      <c r="J22" s="76">
        <f t="shared" ref="J22:K22" si="30">(J21/J35)</f>
        <v>4.3478260869565216E-2</v>
      </c>
      <c r="K22" s="76">
        <f t="shared" si="30"/>
        <v>0.04</v>
      </c>
      <c r="L22" s="97">
        <f t="shared" ref="L22" si="31">(L21/L35)</f>
        <v>4.5112781954887216E-2</v>
      </c>
      <c r="M22" s="137"/>
      <c r="N22" s="137"/>
      <c r="O22" s="137"/>
      <c r="P22" s="137"/>
      <c r="Q22" s="76">
        <f t="shared" ref="Q22:T22" si="32">(Q21/Q35)</f>
        <v>2.9411764705882353E-2</v>
      </c>
      <c r="R22" s="76">
        <f t="shared" si="32"/>
        <v>6.6666666666666666E-2</v>
      </c>
      <c r="S22" s="76">
        <f t="shared" si="32"/>
        <v>3.2258064516129031E-2</v>
      </c>
      <c r="T22" s="76">
        <f t="shared" si="32"/>
        <v>6.25E-2</v>
      </c>
      <c r="U22" s="96">
        <f t="shared" ref="U22:AA22" si="33">(U21/U35)</f>
        <v>5.7142857142857141E-2</v>
      </c>
      <c r="V22" s="97">
        <f t="shared" si="33"/>
        <v>4.9382716049382713E-2</v>
      </c>
      <c r="W22" s="137"/>
      <c r="X22" s="137"/>
      <c r="Y22" s="137"/>
      <c r="Z22" s="137"/>
      <c r="AA22" s="104">
        <f t="shared" si="33"/>
        <v>4.7457627118644069E-2</v>
      </c>
      <c r="AB22" s="126"/>
      <c r="AC22" s="126"/>
      <c r="AD22" s="126"/>
      <c r="AE22" s="126"/>
    </row>
    <row r="23" spans="2:31" s="62" customFormat="1" ht="24" x14ac:dyDescent="0.25">
      <c r="B23" s="26" t="s">
        <v>228</v>
      </c>
      <c r="C23" s="13" t="s">
        <v>307</v>
      </c>
      <c r="D23" s="13">
        <v>7</v>
      </c>
      <c r="E23" s="13">
        <v>6</v>
      </c>
      <c r="F23" s="13">
        <v>15</v>
      </c>
      <c r="G23" s="14">
        <v>11</v>
      </c>
      <c r="H23" s="14">
        <v>6</v>
      </c>
      <c r="I23" s="14">
        <v>9</v>
      </c>
      <c r="J23" s="14">
        <v>10</v>
      </c>
      <c r="K23" s="14">
        <v>9</v>
      </c>
      <c r="L23" s="15">
        <f t="shared" ref="L23:L36" si="34">SUM(G23:K23)</f>
        <v>45</v>
      </c>
      <c r="M23" s="69">
        <f t="shared" ref="M23:M36" si="35">AVERAGE(G23:K23)</f>
        <v>9</v>
      </c>
      <c r="N23" s="15">
        <f t="shared" ref="N23:N36" si="36">MAX(G23:K23)-MIN(G23:K23)</f>
        <v>5</v>
      </c>
      <c r="O23" s="69">
        <f t="shared" ref="O23:O36" si="37">_xlfn.STDEV.P(G23:K23)</f>
        <v>1.6733200530681511</v>
      </c>
      <c r="P23" s="69">
        <f>(U23-M23)</f>
        <v>10</v>
      </c>
      <c r="Q23" s="14">
        <v>10</v>
      </c>
      <c r="R23" s="14">
        <v>13</v>
      </c>
      <c r="S23" s="14">
        <v>12</v>
      </c>
      <c r="T23" s="14">
        <v>14</v>
      </c>
      <c r="U23" s="16">
        <v>19</v>
      </c>
      <c r="V23" s="15">
        <f>SUM(Q23:U23)</f>
        <v>68</v>
      </c>
      <c r="W23" s="69">
        <f>AVERAGE(Q23:U23)</f>
        <v>13.6</v>
      </c>
      <c r="X23" s="15">
        <f t="shared" ref="X23:X36" si="38">MAX(Q23:U23)-MIN(Q23:U23)</f>
        <v>9</v>
      </c>
      <c r="Y23" s="69">
        <f>_xlfn.STDEV.P(Q23:U23)</f>
        <v>3.0066592756745814</v>
      </c>
      <c r="Z23" s="69">
        <f>(U23-W23)</f>
        <v>5.4</v>
      </c>
      <c r="AA23" s="17">
        <f t="shared" ref="AA23:AA36" si="39">SUM(Q23:U23,G23:K23)</f>
        <v>113</v>
      </c>
      <c r="AB23" s="73">
        <f t="shared" ref="AB23:AB36" si="40">AVERAGE(Q23:U23,G23:K23)</f>
        <v>11.3</v>
      </c>
      <c r="AC23" s="17">
        <f t="shared" ref="AC23:AC36" si="41">MAX(G23:K23,Q23:U23)-MIN(G23:K23,Q23:U23)</f>
        <v>13</v>
      </c>
      <c r="AD23" s="73">
        <f t="shared" ref="AD23:AD36" si="42">_xlfn.STDEV.P(Q23:U23,G23:K23)</f>
        <v>3.3481338085566414</v>
      </c>
      <c r="AE23" s="73">
        <f t="shared" ref="AE23:AE33" si="43">(U23-AB23)</f>
        <v>7.6999999999999993</v>
      </c>
    </row>
    <row r="24" spans="2:31" s="62" customFormat="1" ht="15.75" thickBot="1" x14ac:dyDescent="0.3">
      <c r="B24" s="58" t="s">
        <v>28</v>
      </c>
      <c r="C24" s="35" t="s">
        <v>307</v>
      </c>
      <c r="D24" s="191">
        <f>(D23/D35)</f>
        <v>0.28000000000000003</v>
      </c>
      <c r="E24" s="191">
        <f t="shared" ref="E24:H24" si="44">(E23/E35)</f>
        <v>0.20689655172413793</v>
      </c>
      <c r="F24" s="191">
        <f t="shared" si="44"/>
        <v>0.34883720930232559</v>
      </c>
      <c r="G24" s="76">
        <f t="shared" si="44"/>
        <v>0.45833333333333331</v>
      </c>
      <c r="H24" s="76">
        <f t="shared" si="44"/>
        <v>0.16666666666666666</v>
      </c>
      <c r="I24" s="76">
        <f>(I23/I35)</f>
        <v>0.36</v>
      </c>
      <c r="J24" s="76">
        <f t="shared" ref="J24:K24" si="45">(J23/J35)</f>
        <v>0.43478260869565216</v>
      </c>
      <c r="K24" s="76">
        <f t="shared" si="45"/>
        <v>0.36</v>
      </c>
      <c r="L24" s="97">
        <f t="shared" ref="L24" si="46">(L23/L35)</f>
        <v>0.33834586466165412</v>
      </c>
      <c r="M24" s="137"/>
      <c r="N24" s="137"/>
      <c r="O24" s="137"/>
      <c r="P24" s="137"/>
      <c r="Q24" s="76">
        <f t="shared" ref="Q24:T24" si="47">(Q23/Q35)</f>
        <v>0.29411764705882354</v>
      </c>
      <c r="R24" s="76">
        <f t="shared" si="47"/>
        <v>0.43333333333333335</v>
      </c>
      <c r="S24" s="76">
        <f t="shared" si="47"/>
        <v>0.38709677419354838</v>
      </c>
      <c r="T24" s="76">
        <f t="shared" si="47"/>
        <v>0.4375</v>
      </c>
      <c r="U24" s="96">
        <f t="shared" ref="U24:AA24" si="48">(U23/U35)</f>
        <v>0.54285714285714282</v>
      </c>
      <c r="V24" s="97">
        <f t="shared" si="48"/>
        <v>0.41975308641975306</v>
      </c>
      <c r="W24" s="137"/>
      <c r="X24" s="137"/>
      <c r="Y24" s="137"/>
      <c r="Z24" s="137"/>
      <c r="AA24" s="104">
        <f t="shared" si="48"/>
        <v>0.38305084745762713</v>
      </c>
      <c r="AB24" s="126"/>
      <c r="AC24" s="126"/>
      <c r="AD24" s="126"/>
      <c r="AE24" s="126"/>
    </row>
    <row r="25" spans="2:31" s="62" customFormat="1" x14ac:dyDescent="0.25">
      <c r="B25" s="26" t="s">
        <v>84</v>
      </c>
      <c r="C25" s="13" t="s">
        <v>307</v>
      </c>
      <c r="D25" s="13">
        <v>7</v>
      </c>
      <c r="E25" s="13">
        <v>7</v>
      </c>
      <c r="F25" s="13">
        <v>8</v>
      </c>
      <c r="G25" s="14">
        <v>5</v>
      </c>
      <c r="H25" s="14">
        <v>6</v>
      </c>
      <c r="I25" s="14">
        <v>9</v>
      </c>
      <c r="J25" s="14">
        <v>7</v>
      </c>
      <c r="K25" s="14">
        <v>2</v>
      </c>
      <c r="L25" s="15">
        <f t="shared" si="34"/>
        <v>29</v>
      </c>
      <c r="M25" s="69">
        <f t="shared" si="35"/>
        <v>5.8</v>
      </c>
      <c r="N25" s="15">
        <f t="shared" si="36"/>
        <v>7</v>
      </c>
      <c r="O25" s="69">
        <f t="shared" si="37"/>
        <v>2.3151673805580453</v>
      </c>
      <c r="P25" s="69">
        <f>(U25-M25)</f>
        <v>1.2000000000000002</v>
      </c>
      <c r="Q25" s="14">
        <v>11</v>
      </c>
      <c r="R25" s="14">
        <v>7</v>
      </c>
      <c r="S25" s="14">
        <v>3</v>
      </c>
      <c r="T25" s="14">
        <v>10</v>
      </c>
      <c r="U25" s="16">
        <v>7</v>
      </c>
      <c r="V25" s="15">
        <f>SUM(Q25:U25)</f>
        <v>38</v>
      </c>
      <c r="W25" s="69">
        <f>AVERAGE(Q25:U25)</f>
        <v>7.6</v>
      </c>
      <c r="X25" s="15">
        <f t="shared" si="38"/>
        <v>8</v>
      </c>
      <c r="Y25" s="69">
        <f>_xlfn.STDEV.P(Q25:U25)</f>
        <v>2.8</v>
      </c>
      <c r="Z25" s="69">
        <f>(U25-W25)</f>
        <v>-0.59999999999999964</v>
      </c>
      <c r="AA25" s="17">
        <f t="shared" si="39"/>
        <v>67</v>
      </c>
      <c r="AB25" s="73">
        <f t="shared" si="40"/>
        <v>6.7</v>
      </c>
      <c r="AC25" s="17">
        <f t="shared" si="41"/>
        <v>9</v>
      </c>
      <c r="AD25" s="73">
        <f t="shared" si="42"/>
        <v>2.7221315177632399</v>
      </c>
      <c r="AE25" s="73">
        <f t="shared" si="43"/>
        <v>0.29999999999999982</v>
      </c>
    </row>
    <row r="26" spans="2:31" s="62" customFormat="1" ht="15.75" thickBot="1" x14ac:dyDescent="0.3">
      <c r="B26" s="58" t="s">
        <v>28</v>
      </c>
      <c r="C26" s="35" t="s">
        <v>307</v>
      </c>
      <c r="D26" s="191">
        <f>(D25/D35)</f>
        <v>0.28000000000000003</v>
      </c>
      <c r="E26" s="191">
        <f t="shared" ref="E26:H26" si="49">(E25/E35)</f>
        <v>0.2413793103448276</v>
      </c>
      <c r="F26" s="191">
        <f t="shared" si="49"/>
        <v>0.18604651162790697</v>
      </c>
      <c r="G26" s="76">
        <f t="shared" si="49"/>
        <v>0.20833333333333334</v>
      </c>
      <c r="H26" s="76">
        <f t="shared" si="49"/>
        <v>0.16666666666666666</v>
      </c>
      <c r="I26" s="76">
        <f>(I25/I35)</f>
        <v>0.36</v>
      </c>
      <c r="J26" s="76">
        <f t="shared" ref="J26:K26" si="50">(J25/J35)</f>
        <v>0.30434782608695654</v>
      </c>
      <c r="K26" s="76">
        <f t="shared" si="50"/>
        <v>0.08</v>
      </c>
      <c r="L26" s="97">
        <f t="shared" ref="L26" si="51">(L25/L35)</f>
        <v>0.21804511278195488</v>
      </c>
      <c r="M26" s="137"/>
      <c r="N26" s="137"/>
      <c r="O26" s="137"/>
      <c r="P26" s="137"/>
      <c r="Q26" s="76">
        <f t="shared" ref="Q26:T26" si="52">(Q25/Q35)</f>
        <v>0.3235294117647059</v>
      </c>
      <c r="R26" s="76">
        <f t="shared" si="52"/>
        <v>0.23333333333333334</v>
      </c>
      <c r="S26" s="76">
        <f t="shared" si="52"/>
        <v>9.6774193548387094E-2</v>
      </c>
      <c r="T26" s="76">
        <f t="shared" si="52"/>
        <v>0.3125</v>
      </c>
      <c r="U26" s="96">
        <f t="shared" ref="U26:AA26" si="53">(U25/U35)</f>
        <v>0.2</v>
      </c>
      <c r="V26" s="97">
        <f t="shared" si="53"/>
        <v>0.23456790123456789</v>
      </c>
      <c r="W26" s="137"/>
      <c r="X26" s="137"/>
      <c r="Y26" s="137"/>
      <c r="Z26" s="137"/>
      <c r="AA26" s="104">
        <f t="shared" si="53"/>
        <v>0.22711864406779661</v>
      </c>
      <c r="AB26" s="126"/>
      <c r="AC26" s="126"/>
      <c r="AD26" s="126"/>
      <c r="AE26" s="126"/>
    </row>
    <row r="27" spans="2:31" s="62" customFormat="1" x14ac:dyDescent="0.25">
      <c r="B27" s="26" t="s">
        <v>229</v>
      </c>
      <c r="C27" s="13" t="s">
        <v>307</v>
      </c>
      <c r="D27" s="13">
        <v>0</v>
      </c>
      <c r="E27" s="13">
        <v>0</v>
      </c>
      <c r="F27" s="13">
        <v>1</v>
      </c>
      <c r="G27" s="14">
        <v>3</v>
      </c>
      <c r="H27" s="14">
        <v>0</v>
      </c>
      <c r="I27" s="14">
        <v>1</v>
      </c>
      <c r="J27" s="14">
        <v>0</v>
      </c>
      <c r="K27" s="14">
        <v>1</v>
      </c>
      <c r="L27" s="15">
        <f t="shared" si="34"/>
        <v>5</v>
      </c>
      <c r="M27" s="69">
        <f t="shared" si="35"/>
        <v>1</v>
      </c>
      <c r="N27" s="15">
        <f t="shared" si="36"/>
        <v>3</v>
      </c>
      <c r="O27" s="69">
        <f t="shared" si="37"/>
        <v>1.0954451150103321</v>
      </c>
      <c r="P27" s="69">
        <f>(U27-M27)</f>
        <v>2</v>
      </c>
      <c r="Q27" s="14">
        <v>3</v>
      </c>
      <c r="R27" s="14">
        <v>1</v>
      </c>
      <c r="S27" s="14">
        <v>1</v>
      </c>
      <c r="T27" s="14">
        <v>0</v>
      </c>
      <c r="U27" s="16">
        <v>3</v>
      </c>
      <c r="V27" s="15">
        <f>SUM(Q27:U27)</f>
        <v>8</v>
      </c>
      <c r="W27" s="69">
        <f>AVERAGE(Q27:U27)</f>
        <v>1.6</v>
      </c>
      <c r="X27" s="15">
        <f t="shared" si="38"/>
        <v>3</v>
      </c>
      <c r="Y27" s="69">
        <f>_xlfn.STDEV.P(Q27:U27)</f>
        <v>1.2</v>
      </c>
      <c r="Z27" s="69">
        <f>(U27-W27)</f>
        <v>1.4</v>
      </c>
      <c r="AA27" s="17">
        <f t="shared" si="39"/>
        <v>13</v>
      </c>
      <c r="AB27" s="73">
        <f t="shared" si="40"/>
        <v>1.3</v>
      </c>
      <c r="AC27" s="17">
        <f t="shared" si="41"/>
        <v>3</v>
      </c>
      <c r="AD27" s="73">
        <f t="shared" si="42"/>
        <v>1.1874342087037917</v>
      </c>
      <c r="AE27" s="73">
        <f t="shared" si="43"/>
        <v>1.7</v>
      </c>
    </row>
    <row r="28" spans="2:31" s="62" customFormat="1" ht="15.75" thickBot="1" x14ac:dyDescent="0.3">
      <c r="B28" s="58" t="s">
        <v>28</v>
      </c>
      <c r="C28" s="35" t="s">
        <v>307</v>
      </c>
      <c r="D28" s="191">
        <f>(D27/D35)</f>
        <v>0</v>
      </c>
      <c r="E28" s="191">
        <f t="shared" ref="E28:H28" si="54">(E27/E35)</f>
        <v>0</v>
      </c>
      <c r="F28" s="191">
        <f t="shared" si="54"/>
        <v>2.3255813953488372E-2</v>
      </c>
      <c r="G28" s="76">
        <f t="shared" si="54"/>
        <v>0.125</v>
      </c>
      <c r="H28" s="76">
        <f t="shared" si="54"/>
        <v>0</v>
      </c>
      <c r="I28" s="76">
        <f>(I27/I35)</f>
        <v>0.04</v>
      </c>
      <c r="J28" s="76">
        <f t="shared" ref="J28:K28" si="55">(J27/J35)</f>
        <v>0</v>
      </c>
      <c r="K28" s="76">
        <f t="shared" si="55"/>
        <v>0.04</v>
      </c>
      <c r="L28" s="97">
        <f t="shared" ref="L28" si="56">(L27/L35)</f>
        <v>3.7593984962406013E-2</v>
      </c>
      <c r="M28" s="137"/>
      <c r="N28" s="137"/>
      <c r="O28" s="137"/>
      <c r="P28" s="137"/>
      <c r="Q28" s="76">
        <f t="shared" ref="Q28:T28" si="57">(Q27/Q35)</f>
        <v>8.8235294117647065E-2</v>
      </c>
      <c r="R28" s="76">
        <f t="shared" si="57"/>
        <v>3.3333333333333333E-2</v>
      </c>
      <c r="S28" s="76">
        <f t="shared" si="57"/>
        <v>3.2258064516129031E-2</v>
      </c>
      <c r="T28" s="76">
        <f t="shared" si="57"/>
        <v>0</v>
      </c>
      <c r="U28" s="96">
        <f t="shared" ref="U28:AA28" si="58">(U27/U35)</f>
        <v>8.5714285714285715E-2</v>
      </c>
      <c r="V28" s="97">
        <f t="shared" si="58"/>
        <v>4.9382716049382713E-2</v>
      </c>
      <c r="W28" s="137"/>
      <c r="X28" s="137"/>
      <c r="Y28" s="137"/>
      <c r="Z28" s="137"/>
      <c r="AA28" s="104">
        <f t="shared" si="58"/>
        <v>4.4067796610169491E-2</v>
      </c>
      <c r="AB28" s="126"/>
      <c r="AC28" s="126"/>
      <c r="AD28" s="126"/>
      <c r="AE28" s="126"/>
    </row>
    <row r="29" spans="2:31" s="62" customFormat="1" x14ac:dyDescent="0.25">
      <c r="B29" s="26" t="s">
        <v>230</v>
      </c>
      <c r="C29" s="13" t="s">
        <v>307</v>
      </c>
      <c r="D29" s="13">
        <v>3</v>
      </c>
      <c r="E29" s="13">
        <v>1</v>
      </c>
      <c r="F29" s="13">
        <v>9</v>
      </c>
      <c r="G29" s="14">
        <v>4</v>
      </c>
      <c r="H29" s="14">
        <v>6</v>
      </c>
      <c r="I29" s="14">
        <v>2</v>
      </c>
      <c r="J29" s="14">
        <v>5</v>
      </c>
      <c r="K29" s="14">
        <v>4</v>
      </c>
      <c r="L29" s="15">
        <f t="shared" si="34"/>
        <v>21</v>
      </c>
      <c r="M29" s="69">
        <f t="shared" si="35"/>
        <v>4.2</v>
      </c>
      <c r="N29" s="15">
        <f t="shared" si="36"/>
        <v>4</v>
      </c>
      <c r="O29" s="69">
        <f t="shared" si="37"/>
        <v>1.3266499161421599</v>
      </c>
      <c r="P29" s="69">
        <f>(U29-M29)</f>
        <v>2.8</v>
      </c>
      <c r="Q29" s="14">
        <v>6</v>
      </c>
      <c r="R29" s="14">
        <v>4</v>
      </c>
      <c r="S29" s="14">
        <v>2</v>
      </c>
      <c r="T29" s="14">
        <v>4</v>
      </c>
      <c r="U29" s="16">
        <v>7</v>
      </c>
      <c r="V29" s="15">
        <f>SUM(Q29:U29)</f>
        <v>23</v>
      </c>
      <c r="W29" s="69">
        <f>AVERAGE(Q29:U29)</f>
        <v>4.5999999999999996</v>
      </c>
      <c r="X29" s="15">
        <f t="shared" si="38"/>
        <v>5</v>
      </c>
      <c r="Y29" s="69">
        <f>_xlfn.STDEV.P(Q29:U29)</f>
        <v>1.7435595774162693</v>
      </c>
      <c r="Z29" s="69">
        <f>(U29-W29)</f>
        <v>2.4000000000000004</v>
      </c>
      <c r="AA29" s="17">
        <f t="shared" si="39"/>
        <v>44</v>
      </c>
      <c r="AB29" s="73">
        <f t="shared" si="40"/>
        <v>4.4000000000000004</v>
      </c>
      <c r="AC29" s="17">
        <f t="shared" si="41"/>
        <v>5</v>
      </c>
      <c r="AD29" s="73">
        <f t="shared" si="42"/>
        <v>1.5620499351813308</v>
      </c>
      <c r="AE29" s="73">
        <f t="shared" si="43"/>
        <v>2.5999999999999996</v>
      </c>
    </row>
    <row r="30" spans="2:31" s="62" customFormat="1" ht="15.75" thickBot="1" x14ac:dyDescent="0.3">
      <c r="B30" s="58" t="s">
        <v>28</v>
      </c>
      <c r="C30" s="35" t="s">
        <v>307</v>
      </c>
      <c r="D30" s="191">
        <f>(D29/D35)</f>
        <v>0.12</v>
      </c>
      <c r="E30" s="191">
        <f t="shared" ref="E30:H30" si="59">(E29/E35)</f>
        <v>3.4482758620689655E-2</v>
      </c>
      <c r="F30" s="191">
        <f t="shared" si="59"/>
        <v>0.20930232558139536</v>
      </c>
      <c r="G30" s="76">
        <f t="shared" si="59"/>
        <v>0.16666666666666666</v>
      </c>
      <c r="H30" s="76">
        <f t="shared" si="59"/>
        <v>0.16666666666666666</v>
      </c>
      <c r="I30" s="76">
        <f>(I29/I35)</f>
        <v>0.08</v>
      </c>
      <c r="J30" s="76">
        <f t="shared" ref="J30:K30" si="60">(J29/J35)</f>
        <v>0.21739130434782608</v>
      </c>
      <c r="K30" s="76">
        <f t="shared" si="60"/>
        <v>0.16</v>
      </c>
      <c r="L30" s="97">
        <f t="shared" ref="L30" si="61">(L29/L35)</f>
        <v>0.15789473684210525</v>
      </c>
      <c r="M30" s="137"/>
      <c r="N30" s="137"/>
      <c r="O30" s="137"/>
      <c r="P30" s="137"/>
      <c r="Q30" s="76">
        <f t="shared" ref="Q30:T30" si="62">(Q29/Q35)</f>
        <v>0.17647058823529413</v>
      </c>
      <c r="R30" s="76">
        <f t="shared" si="62"/>
        <v>0.13333333333333333</v>
      </c>
      <c r="S30" s="76">
        <f t="shared" si="62"/>
        <v>6.4516129032258063E-2</v>
      </c>
      <c r="T30" s="76">
        <f t="shared" si="62"/>
        <v>0.125</v>
      </c>
      <c r="U30" s="96">
        <f t="shared" ref="U30:AA30" si="63">(U29/U35)</f>
        <v>0.2</v>
      </c>
      <c r="V30" s="97">
        <f t="shared" si="63"/>
        <v>0.1419753086419753</v>
      </c>
      <c r="W30" s="137"/>
      <c r="X30" s="137"/>
      <c r="Y30" s="137"/>
      <c r="Z30" s="137"/>
      <c r="AA30" s="104">
        <f t="shared" si="63"/>
        <v>0.14915254237288136</v>
      </c>
      <c r="AB30" s="126"/>
      <c r="AC30" s="126"/>
      <c r="AD30" s="126"/>
      <c r="AE30" s="126"/>
    </row>
    <row r="31" spans="2:31" s="62" customFormat="1" x14ac:dyDescent="0.25">
      <c r="B31" s="26" t="s">
        <v>428</v>
      </c>
      <c r="C31" s="13" t="s">
        <v>307</v>
      </c>
      <c r="D31" s="13">
        <v>2</v>
      </c>
      <c r="E31" s="13">
        <v>2</v>
      </c>
      <c r="F31" s="13">
        <v>2</v>
      </c>
      <c r="G31" s="14">
        <v>2</v>
      </c>
      <c r="H31" s="14">
        <v>8</v>
      </c>
      <c r="I31" s="14">
        <v>2</v>
      </c>
      <c r="J31" s="14">
        <v>3</v>
      </c>
      <c r="K31" s="14">
        <v>3</v>
      </c>
      <c r="L31" s="15">
        <f t="shared" si="34"/>
        <v>18</v>
      </c>
      <c r="M31" s="69">
        <f t="shared" si="35"/>
        <v>3.6</v>
      </c>
      <c r="N31" s="15">
        <f t="shared" si="36"/>
        <v>6</v>
      </c>
      <c r="O31" s="69">
        <f t="shared" si="37"/>
        <v>2.2449944320643649</v>
      </c>
      <c r="P31" s="69">
        <f>(U31-M31)</f>
        <v>0.39999999999999991</v>
      </c>
      <c r="Q31" s="14">
        <v>0</v>
      </c>
      <c r="R31" s="14">
        <v>1</v>
      </c>
      <c r="S31" s="14">
        <v>2</v>
      </c>
      <c r="T31" s="14">
        <v>1</v>
      </c>
      <c r="U31" s="16">
        <v>4</v>
      </c>
      <c r="V31" s="15">
        <f>SUM(Q31:U31)</f>
        <v>8</v>
      </c>
      <c r="W31" s="69">
        <f>AVERAGE(Q31:U31)</f>
        <v>1.6</v>
      </c>
      <c r="X31" s="15">
        <f t="shared" si="38"/>
        <v>4</v>
      </c>
      <c r="Y31" s="69">
        <f>_xlfn.STDEV.P(Q31:U31)</f>
        <v>1.3564659966250536</v>
      </c>
      <c r="Z31" s="69">
        <f>(U31-W31)</f>
        <v>2.4</v>
      </c>
      <c r="AA31" s="17">
        <f t="shared" si="39"/>
        <v>26</v>
      </c>
      <c r="AB31" s="73">
        <f t="shared" si="40"/>
        <v>2.6</v>
      </c>
      <c r="AC31" s="17">
        <f t="shared" si="41"/>
        <v>8</v>
      </c>
      <c r="AD31" s="73">
        <f t="shared" si="42"/>
        <v>2.1071307505705477</v>
      </c>
      <c r="AE31" s="73">
        <f t="shared" si="43"/>
        <v>1.4</v>
      </c>
    </row>
    <row r="32" spans="2:31" s="62" customFormat="1" ht="15.75" thickBot="1" x14ac:dyDescent="0.3">
      <c r="B32" s="58" t="s">
        <v>28</v>
      </c>
      <c r="C32" s="35" t="s">
        <v>307</v>
      </c>
      <c r="D32" s="191">
        <f>(D31/D35)</f>
        <v>0.08</v>
      </c>
      <c r="E32" s="191">
        <f t="shared" ref="E32:H32" si="64">(E31/E35)</f>
        <v>6.8965517241379309E-2</v>
      </c>
      <c r="F32" s="191">
        <f t="shared" si="64"/>
        <v>4.6511627906976744E-2</v>
      </c>
      <c r="G32" s="76">
        <f t="shared" si="64"/>
        <v>8.3333333333333329E-2</v>
      </c>
      <c r="H32" s="76">
        <f t="shared" si="64"/>
        <v>0.22222222222222221</v>
      </c>
      <c r="I32" s="76">
        <f>(I31/I35)</f>
        <v>0.08</v>
      </c>
      <c r="J32" s="76">
        <f t="shared" ref="J32:K32" si="65">(J31/J35)</f>
        <v>0.13043478260869565</v>
      </c>
      <c r="K32" s="76">
        <f t="shared" si="65"/>
        <v>0.12</v>
      </c>
      <c r="L32" s="97">
        <f t="shared" ref="L32" si="66">(L31/L35)</f>
        <v>0.13533834586466165</v>
      </c>
      <c r="M32" s="137"/>
      <c r="N32" s="137"/>
      <c r="O32" s="137"/>
      <c r="P32" s="137"/>
      <c r="Q32" s="76">
        <f t="shared" ref="Q32:T32" si="67">(Q31/Q35)</f>
        <v>0</v>
      </c>
      <c r="R32" s="76">
        <f t="shared" si="67"/>
        <v>3.3333333333333333E-2</v>
      </c>
      <c r="S32" s="76">
        <f t="shared" si="67"/>
        <v>6.4516129032258063E-2</v>
      </c>
      <c r="T32" s="76">
        <f t="shared" si="67"/>
        <v>3.125E-2</v>
      </c>
      <c r="U32" s="96">
        <f>U30</f>
        <v>0.2</v>
      </c>
      <c r="V32" s="97">
        <f t="shared" ref="V32:AA32" si="68">(V31/V35)</f>
        <v>4.9382716049382713E-2</v>
      </c>
      <c r="W32" s="137"/>
      <c r="X32" s="137"/>
      <c r="Y32" s="137"/>
      <c r="Z32" s="137"/>
      <c r="AA32" s="104">
        <f t="shared" si="68"/>
        <v>8.8135593220338981E-2</v>
      </c>
      <c r="AB32" s="126"/>
      <c r="AC32" s="126"/>
      <c r="AD32" s="126"/>
      <c r="AE32" s="126"/>
    </row>
    <row r="33" spans="2:31" s="62" customFormat="1" ht="24" x14ac:dyDescent="0.25">
      <c r="B33" s="26" t="s">
        <v>232</v>
      </c>
      <c r="C33" s="13" t="s">
        <v>307</v>
      </c>
      <c r="D33" s="13">
        <v>1</v>
      </c>
      <c r="E33" s="13">
        <v>2</v>
      </c>
      <c r="F33" s="13">
        <v>4</v>
      </c>
      <c r="G33" s="14">
        <v>1</v>
      </c>
      <c r="H33" s="14">
        <v>0</v>
      </c>
      <c r="I33" s="14">
        <v>0</v>
      </c>
      <c r="J33" s="14">
        <v>0</v>
      </c>
      <c r="K33" s="14">
        <v>2</v>
      </c>
      <c r="L33" s="15">
        <f t="shared" si="34"/>
        <v>3</v>
      </c>
      <c r="M33" s="69">
        <f t="shared" si="35"/>
        <v>0.6</v>
      </c>
      <c r="N33" s="15">
        <f t="shared" si="36"/>
        <v>2</v>
      </c>
      <c r="O33" s="69">
        <f t="shared" si="37"/>
        <v>0.8</v>
      </c>
      <c r="P33" s="69">
        <f>(U33-M33)</f>
        <v>2.4</v>
      </c>
      <c r="Q33" s="14">
        <v>2</v>
      </c>
      <c r="R33" s="14">
        <v>0</v>
      </c>
      <c r="S33" s="14">
        <v>5</v>
      </c>
      <c r="T33" s="14">
        <v>1</v>
      </c>
      <c r="U33" s="16">
        <v>3</v>
      </c>
      <c r="V33" s="15">
        <f>SUM(Q33:U33)</f>
        <v>11</v>
      </c>
      <c r="W33" s="69">
        <f>AVERAGE(Q33:U33)</f>
        <v>2.2000000000000002</v>
      </c>
      <c r="X33" s="15">
        <f t="shared" si="38"/>
        <v>5</v>
      </c>
      <c r="Y33" s="69">
        <f>_xlfn.STDEV.P(Q33:U33)</f>
        <v>1.7204650534085253</v>
      </c>
      <c r="Z33" s="69">
        <f>(U33-W33)</f>
        <v>0.79999999999999982</v>
      </c>
      <c r="AA33" s="17">
        <f t="shared" si="39"/>
        <v>14</v>
      </c>
      <c r="AB33" s="73">
        <f t="shared" si="40"/>
        <v>1.4</v>
      </c>
      <c r="AC33" s="17">
        <f t="shared" si="41"/>
        <v>5</v>
      </c>
      <c r="AD33" s="73">
        <f t="shared" si="42"/>
        <v>1.5620499351813308</v>
      </c>
      <c r="AE33" s="73">
        <f t="shared" si="43"/>
        <v>1.6</v>
      </c>
    </row>
    <row r="34" spans="2:31" s="62" customFormat="1" ht="15.75" thickBot="1" x14ac:dyDescent="0.3">
      <c r="B34" s="58" t="s">
        <v>28</v>
      </c>
      <c r="C34" s="35" t="s">
        <v>307</v>
      </c>
      <c r="D34" s="191">
        <f>(D33/D35)</f>
        <v>0.04</v>
      </c>
      <c r="E34" s="191">
        <f t="shared" ref="E34:H34" si="69">(E33/E35)</f>
        <v>6.8965517241379309E-2</v>
      </c>
      <c r="F34" s="191">
        <f t="shared" si="69"/>
        <v>9.3023255813953487E-2</v>
      </c>
      <c r="G34" s="76">
        <f t="shared" si="69"/>
        <v>4.1666666666666664E-2</v>
      </c>
      <c r="H34" s="76">
        <f t="shared" si="69"/>
        <v>0</v>
      </c>
      <c r="I34" s="76">
        <f>(I33/I35)</f>
        <v>0</v>
      </c>
      <c r="J34" s="76">
        <f t="shared" ref="J34:K34" si="70">(J33/J35)</f>
        <v>0</v>
      </c>
      <c r="K34" s="76">
        <f t="shared" si="70"/>
        <v>0.08</v>
      </c>
      <c r="L34" s="97">
        <f t="shared" ref="L34" si="71">(L33/L35)</f>
        <v>2.2556390977443608E-2</v>
      </c>
      <c r="M34" s="137"/>
      <c r="N34" s="137"/>
      <c r="O34" s="137"/>
      <c r="P34" s="137"/>
      <c r="Q34" s="76">
        <f t="shared" ref="Q34:T34" si="72">(Q33/Q35)</f>
        <v>5.8823529411764705E-2</v>
      </c>
      <c r="R34" s="76">
        <f t="shared" si="72"/>
        <v>0</v>
      </c>
      <c r="S34" s="76">
        <f t="shared" si="72"/>
        <v>0.16129032258064516</v>
      </c>
      <c r="T34" s="76">
        <f t="shared" si="72"/>
        <v>3.125E-2</v>
      </c>
      <c r="U34" s="96">
        <f t="shared" ref="U34:AA34" si="73">(U33/U35)</f>
        <v>8.5714285714285715E-2</v>
      </c>
      <c r="V34" s="97">
        <f t="shared" si="73"/>
        <v>6.7901234567901231E-2</v>
      </c>
      <c r="W34" s="137"/>
      <c r="X34" s="137"/>
      <c r="Y34" s="137"/>
      <c r="Z34" s="137"/>
      <c r="AA34" s="104">
        <f t="shared" si="73"/>
        <v>4.7457627118644069E-2</v>
      </c>
      <c r="AB34" s="126"/>
      <c r="AC34" s="126"/>
      <c r="AD34" s="126"/>
      <c r="AE34" s="126"/>
    </row>
    <row r="35" spans="2:31" s="62" customFormat="1" ht="24" x14ac:dyDescent="0.25">
      <c r="B35" s="36" t="s">
        <v>238</v>
      </c>
      <c r="C35" s="116" t="s">
        <v>307</v>
      </c>
      <c r="D35" s="116">
        <v>25</v>
      </c>
      <c r="E35" s="116">
        <v>29</v>
      </c>
      <c r="F35" s="116">
        <v>43</v>
      </c>
      <c r="G35" s="117">
        <v>24</v>
      </c>
      <c r="H35" s="117">
        <v>36</v>
      </c>
      <c r="I35" s="117">
        <v>25</v>
      </c>
      <c r="J35" s="117">
        <v>23</v>
      </c>
      <c r="K35" s="117">
        <v>25</v>
      </c>
      <c r="L35" s="118">
        <f t="shared" si="34"/>
        <v>133</v>
      </c>
      <c r="M35" s="119">
        <f t="shared" si="35"/>
        <v>26.6</v>
      </c>
      <c r="N35" s="118">
        <f t="shared" si="36"/>
        <v>13</v>
      </c>
      <c r="O35" s="119">
        <f t="shared" si="37"/>
        <v>4.7581509013481273</v>
      </c>
      <c r="P35" s="119">
        <f>(U35-M35)</f>
        <v>8.3999999999999986</v>
      </c>
      <c r="Q35" s="117">
        <v>34</v>
      </c>
      <c r="R35" s="117">
        <v>30</v>
      </c>
      <c r="S35" s="117">
        <v>31</v>
      </c>
      <c r="T35" s="117">
        <v>32</v>
      </c>
      <c r="U35" s="120">
        <v>35</v>
      </c>
      <c r="V35" s="118">
        <f>SUM(Q35:U35)</f>
        <v>162</v>
      </c>
      <c r="W35" s="118">
        <f>AVERAGE(Q35:U35)</f>
        <v>32.4</v>
      </c>
      <c r="X35" s="118">
        <f t="shared" si="38"/>
        <v>5</v>
      </c>
      <c r="Y35" s="118">
        <f>MAX(Q35:U35)-MIN(Q35:U35)</f>
        <v>5</v>
      </c>
      <c r="Z35" s="118">
        <f>(U35-W35)</f>
        <v>2.6000000000000014</v>
      </c>
      <c r="AA35" s="121">
        <f t="shared" si="39"/>
        <v>295</v>
      </c>
      <c r="AB35" s="122">
        <f t="shared" si="40"/>
        <v>29.5</v>
      </c>
      <c r="AC35" s="121">
        <f t="shared" si="41"/>
        <v>13</v>
      </c>
      <c r="AD35" s="122">
        <f t="shared" si="42"/>
        <v>4.6314144707637643</v>
      </c>
      <c r="AE35" s="122">
        <f>(U35-AB35)</f>
        <v>5.5</v>
      </c>
    </row>
    <row r="36" spans="2:31" s="62" customFormat="1" ht="36" x14ac:dyDescent="0.25">
      <c r="B36" s="160" t="s">
        <v>338</v>
      </c>
      <c r="C36" s="13" t="s">
        <v>307</v>
      </c>
      <c r="D36" s="13">
        <v>46</v>
      </c>
      <c r="E36" s="13">
        <v>53</v>
      </c>
      <c r="F36" s="13">
        <v>62</v>
      </c>
      <c r="G36" s="14">
        <v>57</v>
      </c>
      <c r="H36" s="14">
        <v>66</v>
      </c>
      <c r="I36" s="14">
        <v>40</v>
      </c>
      <c r="J36" s="14">
        <v>42</v>
      </c>
      <c r="K36" s="14">
        <v>50</v>
      </c>
      <c r="L36" s="15">
        <f t="shared" si="34"/>
        <v>255</v>
      </c>
      <c r="M36" s="69">
        <f t="shared" si="35"/>
        <v>51</v>
      </c>
      <c r="N36" s="15">
        <f t="shared" si="36"/>
        <v>26</v>
      </c>
      <c r="O36" s="69">
        <f t="shared" si="37"/>
        <v>9.633275663033837</v>
      </c>
      <c r="P36" s="15">
        <f>(U36-M36)</f>
        <v>12</v>
      </c>
      <c r="Q36" s="14">
        <v>66</v>
      </c>
      <c r="R36" s="14">
        <v>58</v>
      </c>
      <c r="S36" s="14">
        <v>64</v>
      </c>
      <c r="T36" s="14">
        <v>60</v>
      </c>
      <c r="U36" s="16">
        <v>63</v>
      </c>
      <c r="V36" s="15">
        <f>SUM(Q36:U36)</f>
        <v>311</v>
      </c>
      <c r="W36" s="15">
        <f>AVERAGE(Q36:U36)</f>
        <v>62.2</v>
      </c>
      <c r="X36" s="15">
        <f t="shared" si="38"/>
        <v>8</v>
      </c>
      <c r="Y36" s="69">
        <f>_xlfn.STDEV.P(Q36:U36)</f>
        <v>2.8565713714171399</v>
      </c>
      <c r="Z36" s="15">
        <f>(U36-W36)</f>
        <v>0.79999999999999716</v>
      </c>
      <c r="AA36" s="17">
        <f t="shared" si="39"/>
        <v>566</v>
      </c>
      <c r="AB36" s="73">
        <f t="shared" si="40"/>
        <v>56.6</v>
      </c>
      <c r="AC36" s="17">
        <f t="shared" si="41"/>
        <v>26</v>
      </c>
      <c r="AD36" s="73">
        <f t="shared" si="42"/>
        <v>9.0465463023189141</v>
      </c>
      <c r="AE36" s="73">
        <f>(U36-AB36)</f>
        <v>6.3999999999999986</v>
      </c>
    </row>
    <row r="37" spans="2:31" s="62" customFormat="1" ht="24" x14ac:dyDescent="0.25">
      <c r="B37" s="67" t="s">
        <v>239</v>
      </c>
      <c r="C37" s="68" t="s">
        <v>307</v>
      </c>
      <c r="D37" s="245">
        <f>(D35/D36)</f>
        <v>0.54347826086956519</v>
      </c>
      <c r="E37" s="245">
        <f t="shared" ref="E37:H37" si="74">(E35/E36)</f>
        <v>0.54716981132075471</v>
      </c>
      <c r="F37" s="245">
        <f t="shared" si="74"/>
        <v>0.69354838709677424</v>
      </c>
      <c r="G37" s="75">
        <f t="shared" si="74"/>
        <v>0.42105263157894735</v>
      </c>
      <c r="H37" s="75">
        <f t="shared" si="74"/>
        <v>0.54545454545454541</v>
      </c>
      <c r="I37" s="75">
        <f>(I35/I36)</f>
        <v>0.625</v>
      </c>
      <c r="J37" s="75">
        <f t="shared" ref="J37:K37" si="75">(J35/J36)</f>
        <v>0.54761904761904767</v>
      </c>
      <c r="K37" s="75">
        <f t="shared" si="75"/>
        <v>0.5</v>
      </c>
      <c r="L37" s="113">
        <f>(L35/L36)</f>
        <v>0.52156862745098043</v>
      </c>
      <c r="M37" s="157"/>
      <c r="N37" s="157"/>
      <c r="O37" s="157"/>
      <c r="P37" s="157"/>
      <c r="Q37" s="75">
        <f t="shared" ref="Q37:T37" si="76">(Q35/Q36)</f>
        <v>0.51515151515151514</v>
      </c>
      <c r="R37" s="75">
        <f t="shared" si="76"/>
        <v>0.51724137931034486</v>
      </c>
      <c r="S37" s="75">
        <f t="shared" si="76"/>
        <v>0.484375</v>
      </c>
      <c r="T37" s="75">
        <f t="shared" si="76"/>
        <v>0.53333333333333333</v>
      </c>
      <c r="U37" s="111">
        <f t="shared" ref="U37:V37" si="77">(U35/U36)</f>
        <v>0.55555555555555558</v>
      </c>
      <c r="V37" s="113">
        <f t="shared" si="77"/>
        <v>0.52090032154340837</v>
      </c>
      <c r="W37" s="157"/>
      <c r="X37" s="157"/>
      <c r="Y37" s="157"/>
      <c r="Z37" s="157"/>
      <c r="AA37" s="112">
        <f>(AA35/AA36)</f>
        <v>0.52120141342756188</v>
      </c>
      <c r="AB37" s="156"/>
      <c r="AC37" s="156"/>
      <c r="AD37" s="156"/>
      <c r="AE37" s="156"/>
    </row>
    <row r="39" spans="2:31" x14ac:dyDescent="0.25">
      <c r="B39" s="271"/>
      <c r="C39" s="283" t="s">
        <v>246</v>
      </c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</row>
    <row r="40" spans="2:31" ht="24.75" thickBot="1" x14ac:dyDescent="0.3">
      <c r="B40" s="18"/>
      <c r="C40" s="19">
        <v>2009</v>
      </c>
      <c r="D40" s="19">
        <v>2010</v>
      </c>
      <c r="E40" s="19">
        <v>2011</v>
      </c>
      <c r="F40" s="19">
        <v>2012</v>
      </c>
      <c r="G40" s="20">
        <v>2013</v>
      </c>
      <c r="H40" s="20">
        <v>2014</v>
      </c>
      <c r="I40" s="20">
        <v>2015</v>
      </c>
      <c r="J40" s="20">
        <v>2016</v>
      </c>
      <c r="K40" s="20">
        <v>2017</v>
      </c>
      <c r="L40" s="21" t="s">
        <v>0</v>
      </c>
      <c r="M40" s="21" t="s">
        <v>1</v>
      </c>
      <c r="N40" s="21" t="s">
        <v>2</v>
      </c>
      <c r="O40" s="21" t="s">
        <v>3</v>
      </c>
      <c r="P40" s="21" t="s">
        <v>435</v>
      </c>
      <c r="Q40" s="20">
        <v>2018</v>
      </c>
      <c r="R40" s="20">
        <v>2019</v>
      </c>
      <c r="S40" s="20">
        <v>2020</v>
      </c>
      <c r="T40" s="20">
        <v>2021</v>
      </c>
      <c r="U40" s="22">
        <v>2020</v>
      </c>
      <c r="V40" s="21" t="s">
        <v>0</v>
      </c>
      <c r="W40" s="21" t="s">
        <v>1</v>
      </c>
      <c r="X40" s="21" t="s">
        <v>2</v>
      </c>
      <c r="Y40" s="21" t="s">
        <v>3</v>
      </c>
      <c r="Z40" s="21" t="s">
        <v>435</v>
      </c>
      <c r="AA40" s="23" t="s">
        <v>5</v>
      </c>
      <c r="AB40" s="23" t="s">
        <v>6</v>
      </c>
      <c r="AC40" s="23" t="s">
        <v>7</v>
      </c>
      <c r="AD40" s="23" t="s">
        <v>8</v>
      </c>
      <c r="AE40" s="23" t="s">
        <v>435</v>
      </c>
    </row>
    <row r="41" spans="2:31" x14ac:dyDescent="0.25">
      <c r="B41" s="26" t="s">
        <v>53</v>
      </c>
      <c r="C41" s="13" t="s">
        <v>307</v>
      </c>
      <c r="D41" s="13">
        <v>14</v>
      </c>
      <c r="E41" s="13">
        <v>8</v>
      </c>
      <c r="F41" s="13">
        <v>24</v>
      </c>
      <c r="G41" s="14">
        <v>14</v>
      </c>
      <c r="H41" s="14">
        <v>14</v>
      </c>
      <c r="I41" s="14">
        <v>10</v>
      </c>
      <c r="J41" s="14">
        <v>13</v>
      </c>
      <c r="K41" s="14">
        <v>10</v>
      </c>
      <c r="L41" s="15">
        <f>SUM(G41:K41)</f>
        <v>61</v>
      </c>
      <c r="M41" s="15">
        <f>AVERAGE(G41:K41)</f>
        <v>12.2</v>
      </c>
      <c r="N41" s="15">
        <f>MAX(G41:K41)-MIN(G41:K41)</f>
        <v>4</v>
      </c>
      <c r="O41" s="69">
        <f>_xlfn.STDEV.P(G41:K41)</f>
        <v>1.833030277982336</v>
      </c>
      <c r="P41" s="69">
        <f>(U41-M41)</f>
        <v>2.8000000000000007</v>
      </c>
      <c r="Q41" s="14">
        <v>16</v>
      </c>
      <c r="R41" s="14">
        <v>17</v>
      </c>
      <c r="S41" s="14">
        <v>12</v>
      </c>
      <c r="T41" s="14">
        <v>11</v>
      </c>
      <c r="U41" s="16">
        <v>15</v>
      </c>
      <c r="V41" s="15">
        <f>SUM(Q41:U41)</f>
        <v>71</v>
      </c>
      <c r="W41" s="69">
        <f>AVERAGE(Q41:U41)</f>
        <v>14.2</v>
      </c>
      <c r="X41" s="15">
        <f>MAX(Q41:U41)-MIN(Q41:U41)</f>
        <v>6</v>
      </c>
      <c r="Y41" s="69">
        <f>_xlfn.STDEV.P(Q41:U41)</f>
        <v>2.3151673805580453</v>
      </c>
      <c r="Z41" s="69">
        <f>(U41-W41)</f>
        <v>0.80000000000000071</v>
      </c>
      <c r="AA41" s="17">
        <f>SUM(Q41:U41,G41:K41)</f>
        <v>132</v>
      </c>
      <c r="AB41" s="73">
        <f>AVERAGE(Q41:U41,G41:K41)</f>
        <v>13.2</v>
      </c>
      <c r="AC41" s="17">
        <f>MAX(G41:K41,Q41:U41)-MIN(G41:K41,Q41:U41)</f>
        <v>7</v>
      </c>
      <c r="AD41" s="73">
        <f>_xlfn.STDEV.P(Q41:U41,G41:K41)</f>
        <v>2.3151673805580453</v>
      </c>
      <c r="AE41" s="73">
        <f>(U41-AB41)</f>
        <v>1.8000000000000007</v>
      </c>
    </row>
    <row r="42" spans="2:31" ht="15.75" thickBot="1" x14ac:dyDescent="0.3">
      <c r="B42" s="58" t="s">
        <v>28</v>
      </c>
      <c r="C42" s="35" t="s">
        <v>307</v>
      </c>
      <c r="D42" s="191">
        <f>(D41/D47)</f>
        <v>0.56000000000000005</v>
      </c>
      <c r="E42" s="191">
        <f t="shared" ref="E42:H42" si="78">(E41/E47)</f>
        <v>0.27586206896551724</v>
      </c>
      <c r="F42" s="191">
        <f t="shared" si="78"/>
        <v>0.55813953488372092</v>
      </c>
      <c r="G42" s="76">
        <f t="shared" si="78"/>
        <v>0.58333333333333337</v>
      </c>
      <c r="H42" s="76">
        <f t="shared" si="78"/>
        <v>0.3888888888888889</v>
      </c>
      <c r="I42" s="76">
        <f>(I41/I47)</f>
        <v>0.4</v>
      </c>
      <c r="J42" s="76">
        <f t="shared" ref="J42:K42" si="79">(J41/J47)</f>
        <v>0.56521739130434778</v>
      </c>
      <c r="K42" s="76">
        <f t="shared" si="79"/>
        <v>0.4</v>
      </c>
      <c r="L42" s="97">
        <f t="shared" ref="L42" si="80">(L41/L47)</f>
        <v>0.45864661654135336</v>
      </c>
      <c r="M42" s="137"/>
      <c r="N42" s="137"/>
      <c r="O42" s="137"/>
      <c r="P42" s="137"/>
      <c r="Q42" s="76">
        <f t="shared" ref="Q42:T42" si="81">(Q41/Q47)</f>
        <v>0.47058823529411764</v>
      </c>
      <c r="R42" s="76">
        <f t="shared" si="81"/>
        <v>0.56666666666666665</v>
      </c>
      <c r="S42" s="76">
        <f t="shared" si="81"/>
        <v>0.38709677419354838</v>
      </c>
      <c r="T42" s="76">
        <f t="shared" si="81"/>
        <v>0.34375</v>
      </c>
      <c r="U42" s="96">
        <f t="shared" ref="U42:AA42" si="82">(U41/U47)</f>
        <v>0.42857142857142855</v>
      </c>
      <c r="V42" s="97">
        <f t="shared" si="82"/>
        <v>0.43827160493827161</v>
      </c>
      <c r="W42" s="137"/>
      <c r="X42" s="137"/>
      <c r="Y42" s="137"/>
      <c r="Z42" s="137"/>
      <c r="AA42" s="104">
        <f t="shared" si="82"/>
        <v>0.44745762711864406</v>
      </c>
      <c r="AB42" s="190"/>
      <c r="AC42" s="190"/>
      <c r="AD42" s="190"/>
      <c r="AE42" s="190"/>
    </row>
    <row r="43" spans="2:31" x14ac:dyDescent="0.25">
      <c r="B43" s="26" t="s">
        <v>54</v>
      </c>
      <c r="C43" s="13" t="s">
        <v>307</v>
      </c>
      <c r="D43" s="13">
        <v>7</v>
      </c>
      <c r="E43" s="13">
        <v>20</v>
      </c>
      <c r="F43" s="13">
        <v>18</v>
      </c>
      <c r="G43" s="14">
        <v>4</v>
      </c>
      <c r="H43" s="14">
        <v>18</v>
      </c>
      <c r="I43" s="14">
        <v>10</v>
      </c>
      <c r="J43" s="14">
        <v>7</v>
      </c>
      <c r="K43" s="14">
        <v>9</v>
      </c>
      <c r="L43" s="15">
        <f t="shared" ref="L43:L48" si="83">SUM(G43:K43)</f>
        <v>48</v>
      </c>
      <c r="M43" s="15">
        <f t="shared" ref="M43:M48" si="84">AVERAGE(G43:K43)</f>
        <v>9.6</v>
      </c>
      <c r="N43" s="15">
        <f t="shared" ref="N43:N48" si="85">MAX(G43:K43)-MIN(G43:K43)</f>
        <v>14</v>
      </c>
      <c r="O43" s="69">
        <f t="shared" ref="O43:O48" si="86">_xlfn.STDEV.P(G43:K43)</f>
        <v>4.6733285782191691</v>
      </c>
      <c r="P43" s="69">
        <f>(U43-M43)</f>
        <v>3.4000000000000004</v>
      </c>
      <c r="Q43" s="14">
        <v>11</v>
      </c>
      <c r="R43" s="14">
        <v>8</v>
      </c>
      <c r="S43" s="14">
        <v>13</v>
      </c>
      <c r="T43" s="14">
        <v>12</v>
      </c>
      <c r="U43" s="16">
        <v>13</v>
      </c>
      <c r="V43" s="15">
        <f>SUM(Q43:U43)</f>
        <v>57</v>
      </c>
      <c r="W43" s="69">
        <f>AVERAGE(Q43:U43)</f>
        <v>11.4</v>
      </c>
      <c r="X43" s="15">
        <f t="shared" ref="X43:X48" si="87">MAX(Q43:U43)-MIN(Q43:U43)</f>
        <v>5</v>
      </c>
      <c r="Y43" s="69">
        <f>_xlfn.STDEV.P(Q43:U43)</f>
        <v>1.8547236990991407</v>
      </c>
      <c r="Z43" s="69">
        <f>(U43-W43)</f>
        <v>1.5999999999999996</v>
      </c>
      <c r="AA43" s="17">
        <f t="shared" ref="AA43:AA48" si="88">SUM(Q43:U43,G43:K43)</f>
        <v>105</v>
      </c>
      <c r="AB43" s="73">
        <f t="shared" ref="AB43:AB48" si="89">AVERAGE(Q43:U43,G43:K43)</f>
        <v>10.5</v>
      </c>
      <c r="AC43" s="17">
        <f t="shared" ref="AC43:AC48" si="90">MAX(G43:K43,Q43:U43)-MIN(G43:K43,Q43:U43)</f>
        <v>14</v>
      </c>
      <c r="AD43" s="73">
        <f t="shared" ref="AD43:AD48" si="91">_xlfn.STDEV.P(Q43:U43,G43:K43)</f>
        <v>3.6674241641784495</v>
      </c>
      <c r="AE43" s="73">
        <f t="shared" ref="AE43:AE45" si="92">(U43-AB43)</f>
        <v>2.5</v>
      </c>
    </row>
    <row r="44" spans="2:31" ht="15.75" thickBot="1" x14ac:dyDescent="0.3">
      <c r="B44" s="58" t="s">
        <v>28</v>
      </c>
      <c r="C44" s="35" t="s">
        <v>307</v>
      </c>
      <c r="D44" s="191">
        <f>(D43/D47)</f>
        <v>0.28000000000000003</v>
      </c>
      <c r="E44" s="191">
        <f t="shared" ref="E44:H44" si="93">(E43/E47)</f>
        <v>0.68965517241379315</v>
      </c>
      <c r="F44" s="191">
        <f t="shared" si="93"/>
        <v>0.41860465116279072</v>
      </c>
      <c r="G44" s="76">
        <f t="shared" si="93"/>
        <v>0.16666666666666666</v>
      </c>
      <c r="H44" s="76">
        <f t="shared" si="93"/>
        <v>0.5</v>
      </c>
      <c r="I44" s="76">
        <f>(I43/I47)</f>
        <v>0.4</v>
      </c>
      <c r="J44" s="76">
        <f t="shared" ref="J44:K44" si="94">(J43/J47)</f>
        <v>0.30434782608695654</v>
      </c>
      <c r="K44" s="76">
        <f t="shared" si="94"/>
        <v>0.36</v>
      </c>
      <c r="L44" s="97">
        <f t="shared" ref="L44" si="95">(L43/L47)</f>
        <v>0.36090225563909772</v>
      </c>
      <c r="M44" s="137"/>
      <c r="N44" s="137"/>
      <c r="O44" s="137"/>
      <c r="P44" s="137"/>
      <c r="Q44" s="76">
        <f t="shared" ref="Q44:T44" si="96">(Q43/Q47)</f>
        <v>0.3235294117647059</v>
      </c>
      <c r="R44" s="76">
        <f t="shared" si="96"/>
        <v>0.26666666666666666</v>
      </c>
      <c r="S44" s="76">
        <f t="shared" si="96"/>
        <v>0.41935483870967744</v>
      </c>
      <c r="T44" s="76">
        <f t="shared" si="96"/>
        <v>0.375</v>
      </c>
      <c r="U44" s="96">
        <f t="shared" ref="U44:AA44" si="97">(U43/U47)</f>
        <v>0.37142857142857144</v>
      </c>
      <c r="V44" s="97">
        <f t="shared" si="97"/>
        <v>0.35185185185185186</v>
      </c>
      <c r="W44" s="137"/>
      <c r="X44" s="137"/>
      <c r="Y44" s="137"/>
      <c r="Z44" s="137"/>
      <c r="AA44" s="104">
        <f t="shared" si="97"/>
        <v>0.3559322033898305</v>
      </c>
      <c r="AB44" s="126"/>
      <c r="AC44" s="126"/>
      <c r="AD44" s="126"/>
      <c r="AE44" s="126"/>
    </row>
    <row r="45" spans="2:31" x14ac:dyDescent="0.25">
      <c r="B45" s="26" t="s">
        <v>55</v>
      </c>
      <c r="C45" s="13" t="s">
        <v>307</v>
      </c>
      <c r="D45" s="13">
        <v>4</v>
      </c>
      <c r="E45" s="13">
        <v>1</v>
      </c>
      <c r="F45" s="13">
        <v>1</v>
      </c>
      <c r="G45" s="14">
        <v>6</v>
      </c>
      <c r="H45" s="14">
        <v>4</v>
      </c>
      <c r="I45" s="14">
        <v>5</v>
      </c>
      <c r="J45" s="14">
        <v>3</v>
      </c>
      <c r="K45" s="14">
        <v>6</v>
      </c>
      <c r="L45" s="15">
        <f t="shared" si="83"/>
        <v>24</v>
      </c>
      <c r="M45" s="15">
        <f t="shared" si="84"/>
        <v>4.8</v>
      </c>
      <c r="N45" s="15">
        <f t="shared" si="85"/>
        <v>3</v>
      </c>
      <c r="O45" s="69">
        <f t="shared" si="86"/>
        <v>1.1661903789690602</v>
      </c>
      <c r="P45" s="69">
        <f>(U45-M45)</f>
        <v>2.2000000000000002</v>
      </c>
      <c r="Q45" s="14">
        <v>7</v>
      </c>
      <c r="R45" s="14">
        <v>5</v>
      </c>
      <c r="S45" s="14">
        <v>6</v>
      </c>
      <c r="T45" s="14">
        <v>9</v>
      </c>
      <c r="U45" s="16">
        <v>7</v>
      </c>
      <c r="V45" s="15">
        <f>SUM(Q45:U45)</f>
        <v>34</v>
      </c>
      <c r="W45" s="69">
        <f>AVERAGE(Q45:U45)</f>
        <v>6.8</v>
      </c>
      <c r="X45" s="15">
        <f t="shared" si="87"/>
        <v>4</v>
      </c>
      <c r="Y45" s="69">
        <f>_xlfn.STDEV.P(Q45:U45)</f>
        <v>1.3266499161421599</v>
      </c>
      <c r="Z45" s="69">
        <f>(U45-W45)</f>
        <v>0.20000000000000018</v>
      </c>
      <c r="AA45" s="17">
        <f t="shared" si="88"/>
        <v>58</v>
      </c>
      <c r="AB45" s="73">
        <f t="shared" si="89"/>
        <v>5.8</v>
      </c>
      <c r="AC45" s="17">
        <f t="shared" si="90"/>
        <v>6</v>
      </c>
      <c r="AD45" s="73">
        <f t="shared" si="91"/>
        <v>1.6</v>
      </c>
      <c r="AE45" s="73">
        <f t="shared" si="92"/>
        <v>1.2000000000000002</v>
      </c>
    </row>
    <row r="46" spans="2:31" ht="15.75" thickBot="1" x14ac:dyDescent="0.3">
      <c r="B46" s="58" t="s">
        <v>28</v>
      </c>
      <c r="C46" s="35" t="s">
        <v>307</v>
      </c>
      <c r="D46" s="191">
        <f>(D45/D47)</f>
        <v>0.16</v>
      </c>
      <c r="E46" s="191">
        <f t="shared" ref="E46:H46" si="98">(E45/E47)</f>
        <v>3.4482758620689655E-2</v>
      </c>
      <c r="F46" s="191">
        <f t="shared" si="98"/>
        <v>2.3255813953488372E-2</v>
      </c>
      <c r="G46" s="76">
        <f t="shared" si="98"/>
        <v>0.25</v>
      </c>
      <c r="H46" s="76">
        <f t="shared" si="98"/>
        <v>0.1111111111111111</v>
      </c>
      <c r="I46" s="76">
        <f>(I45/I47)</f>
        <v>0.2</v>
      </c>
      <c r="J46" s="76">
        <f t="shared" ref="J46:K46" si="99">(J45/J47)</f>
        <v>0.13043478260869565</v>
      </c>
      <c r="K46" s="76">
        <f t="shared" si="99"/>
        <v>0.24</v>
      </c>
      <c r="L46" s="97">
        <f t="shared" ref="L46" si="100">(L45/L47)</f>
        <v>0.18045112781954886</v>
      </c>
      <c r="M46" s="137"/>
      <c r="N46" s="137"/>
      <c r="O46" s="137"/>
      <c r="P46" s="137"/>
      <c r="Q46" s="76">
        <f t="shared" ref="Q46:T46" si="101">(Q45/Q47)</f>
        <v>0.20588235294117646</v>
      </c>
      <c r="R46" s="76">
        <f t="shared" si="101"/>
        <v>0.16666666666666666</v>
      </c>
      <c r="S46" s="76">
        <f t="shared" si="101"/>
        <v>0.19354838709677419</v>
      </c>
      <c r="T46" s="76">
        <f t="shared" si="101"/>
        <v>0.28125</v>
      </c>
      <c r="U46" s="96">
        <f t="shared" ref="U46:AA46" si="102">(U45/U47)</f>
        <v>0.2</v>
      </c>
      <c r="V46" s="97">
        <f t="shared" si="102"/>
        <v>0.20987654320987653</v>
      </c>
      <c r="W46" s="137"/>
      <c r="X46" s="137"/>
      <c r="Y46" s="137"/>
      <c r="Z46" s="137"/>
      <c r="AA46" s="104">
        <f t="shared" si="102"/>
        <v>0.19661016949152543</v>
      </c>
      <c r="AB46" s="190"/>
      <c r="AC46" s="190"/>
      <c r="AD46" s="190"/>
      <c r="AE46" s="190"/>
    </row>
    <row r="47" spans="2:31" ht="24" x14ac:dyDescent="0.25">
      <c r="B47" s="36" t="s">
        <v>238</v>
      </c>
      <c r="C47" s="116" t="s">
        <v>307</v>
      </c>
      <c r="D47" s="116">
        <v>25</v>
      </c>
      <c r="E47" s="116">
        <v>29</v>
      </c>
      <c r="F47" s="116">
        <v>43</v>
      </c>
      <c r="G47" s="117">
        <v>24</v>
      </c>
      <c r="H47" s="117">
        <v>36</v>
      </c>
      <c r="I47" s="117">
        <v>25</v>
      </c>
      <c r="J47" s="117">
        <v>23</v>
      </c>
      <c r="K47" s="117">
        <v>25</v>
      </c>
      <c r="L47" s="118">
        <f t="shared" si="83"/>
        <v>133</v>
      </c>
      <c r="M47" s="118">
        <f t="shared" si="84"/>
        <v>26.6</v>
      </c>
      <c r="N47" s="118">
        <f t="shared" si="85"/>
        <v>13</v>
      </c>
      <c r="O47" s="119">
        <f t="shared" si="86"/>
        <v>4.7581509013481273</v>
      </c>
      <c r="P47" s="119">
        <f>(U47-M47)</f>
        <v>8.3999999999999986</v>
      </c>
      <c r="Q47" s="117">
        <v>34</v>
      </c>
      <c r="R47" s="117">
        <v>30</v>
      </c>
      <c r="S47" s="117">
        <v>31</v>
      </c>
      <c r="T47" s="117">
        <v>32</v>
      </c>
      <c r="U47" s="120">
        <v>35</v>
      </c>
      <c r="V47" s="118">
        <f>SUM(Q47:U47)</f>
        <v>162</v>
      </c>
      <c r="W47" s="118">
        <f>AVERAGE(Q47:U47)</f>
        <v>32.4</v>
      </c>
      <c r="X47" s="118">
        <f t="shared" si="87"/>
        <v>5</v>
      </c>
      <c r="Y47" s="119">
        <f>_xlfn.STDEV.P(Q47:U47)</f>
        <v>1.8547236990991407</v>
      </c>
      <c r="Z47" s="119">
        <f>(U47-W47)</f>
        <v>2.6000000000000014</v>
      </c>
      <c r="AA47" s="121">
        <f t="shared" si="88"/>
        <v>295</v>
      </c>
      <c r="AB47" s="122">
        <f t="shared" si="89"/>
        <v>29.5</v>
      </c>
      <c r="AC47" s="121">
        <f t="shared" si="90"/>
        <v>13</v>
      </c>
      <c r="AD47" s="122">
        <f t="shared" si="91"/>
        <v>4.6314144707637643</v>
      </c>
      <c r="AE47" s="122">
        <f>(U47-AB47)</f>
        <v>5.5</v>
      </c>
    </row>
    <row r="48" spans="2:31" ht="36" x14ac:dyDescent="0.25">
      <c r="B48" s="160" t="s">
        <v>338</v>
      </c>
      <c r="C48" s="13" t="s">
        <v>307</v>
      </c>
      <c r="D48" s="13">
        <v>46</v>
      </c>
      <c r="E48" s="13">
        <v>53</v>
      </c>
      <c r="F48" s="13">
        <v>62</v>
      </c>
      <c r="G48" s="14">
        <v>57</v>
      </c>
      <c r="H48" s="14">
        <v>66</v>
      </c>
      <c r="I48" s="14">
        <v>40</v>
      </c>
      <c r="J48" s="14">
        <v>42</v>
      </c>
      <c r="K48" s="14">
        <v>50</v>
      </c>
      <c r="L48" s="15">
        <f t="shared" si="83"/>
        <v>255</v>
      </c>
      <c r="M48" s="15">
        <f t="shared" si="84"/>
        <v>51</v>
      </c>
      <c r="N48" s="15">
        <f t="shared" si="85"/>
        <v>26</v>
      </c>
      <c r="O48" s="69">
        <f t="shared" si="86"/>
        <v>9.633275663033837</v>
      </c>
      <c r="P48" s="15">
        <f>(U48-M48)</f>
        <v>12</v>
      </c>
      <c r="Q48" s="14">
        <v>66</v>
      </c>
      <c r="R48" s="14">
        <v>58</v>
      </c>
      <c r="S48" s="14">
        <v>64</v>
      </c>
      <c r="T48" s="14">
        <v>60</v>
      </c>
      <c r="U48" s="16">
        <v>63</v>
      </c>
      <c r="V48" s="15">
        <f>SUM(Q48:U48)</f>
        <v>311</v>
      </c>
      <c r="W48" s="15">
        <f>AVERAGE(Q48:U48)</f>
        <v>62.2</v>
      </c>
      <c r="X48" s="15">
        <f t="shared" si="87"/>
        <v>8</v>
      </c>
      <c r="Y48" s="69">
        <f>_xlfn.STDEV.P(Q48:U48)</f>
        <v>2.8565713714171399</v>
      </c>
      <c r="Z48" s="15">
        <f>(U48-W48)</f>
        <v>0.79999999999999716</v>
      </c>
      <c r="AA48" s="17">
        <f t="shared" si="88"/>
        <v>566</v>
      </c>
      <c r="AB48" s="73">
        <f t="shared" si="89"/>
        <v>56.6</v>
      </c>
      <c r="AC48" s="17">
        <f t="shared" si="90"/>
        <v>26</v>
      </c>
      <c r="AD48" s="73">
        <f t="shared" si="91"/>
        <v>9.0465463023189141</v>
      </c>
      <c r="AE48" s="73">
        <f>(U48-AB48)</f>
        <v>6.3999999999999986</v>
      </c>
    </row>
    <row r="49" spans="2:31" ht="24" x14ac:dyDescent="0.25">
      <c r="B49" s="67" t="s">
        <v>239</v>
      </c>
      <c r="C49" s="68" t="s">
        <v>307</v>
      </c>
      <c r="D49" s="245">
        <f>(D47/D48)</f>
        <v>0.54347826086956519</v>
      </c>
      <c r="E49" s="245">
        <f t="shared" ref="E49:H49" si="103">(E47/E48)</f>
        <v>0.54716981132075471</v>
      </c>
      <c r="F49" s="245">
        <f t="shared" si="103"/>
        <v>0.69354838709677424</v>
      </c>
      <c r="G49" s="75">
        <f t="shared" si="103"/>
        <v>0.42105263157894735</v>
      </c>
      <c r="H49" s="75">
        <f t="shared" si="103"/>
        <v>0.54545454545454541</v>
      </c>
      <c r="I49" s="75">
        <f>(I47/I48)</f>
        <v>0.625</v>
      </c>
      <c r="J49" s="75">
        <f t="shared" ref="J49:K49" si="104">(J47/J48)</f>
        <v>0.54761904761904767</v>
      </c>
      <c r="K49" s="75">
        <f t="shared" si="104"/>
        <v>0.5</v>
      </c>
      <c r="L49" s="113">
        <f>(L47/L48)</f>
        <v>0.52156862745098043</v>
      </c>
      <c r="M49" s="157"/>
      <c r="N49" s="157"/>
      <c r="O49" s="157"/>
      <c r="P49" s="157"/>
      <c r="Q49" s="75">
        <f t="shared" ref="Q49:T49" si="105">(Q47/Q48)</f>
        <v>0.51515151515151514</v>
      </c>
      <c r="R49" s="75">
        <f t="shared" si="105"/>
        <v>0.51724137931034486</v>
      </c>
      <c r="S49" s="75">
        <f t="shared" si="105"/>
        <v>0.484375</v>
      </c>
      <c r="T49" s="75">
        <f t="shared" si="105"/>
        <v>0.53333333333333333</v>
      </c>
      <c r="U49" s="111">
        <f t="shared" ref="U49:V49" si="106">(U47/U48)</f>
        <v>0.55555555555555558</v>
      </c>
      <c r="V49" s="113">
        <f t="shared" si="106"/>
        <v>0.52090032154340837</v>
      </c>
      <c r="W49" s="157"/>
      <c r="X49" s="157"/>
      <c r="Y49" s="157"/>
      <c r="Z49" s="157"/>
      <c r="AA49" s="112">
        <f>(AA47/AA48)</f>
        <v>0.52120141342756188</v>
      </c>
      <c r="AB49" s="156"/>
      <c r="AC49" s="156"/>
      <c r="AD49" s="156"/>
      <c r="AE49" s="156"/>
    </row>
    <row r="51" spans="2:31" x14ac:dyDescent="0.25">
      <c r="B51" s="271"/>
      <c r="C51" s="283" t="s">
        <v>247</v>
      </c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</row>
    <row r="52" spans="2:31" ht="24.75" thickBot="1" x14ac:dyDescent="0.3">
      <c r="B52" s="18"/>
      <c r="C52" s="19">
        <v>2009</v>
      </c>
      <c r="D52" s="19">
        <v>2010</v>
      </c>
      <c r="E52" s="19">
        <v>2011</v>
      </c>
      <c r="F52" s="19">
        <v>2012</v>
      </c>
      <c r="G52" s="20">
        <v>2013</v>
      </c>
      <c r="H52" s="20">
        <v>2014</v>
      </c>
      <c r="I52" s="20">
        <v>2015</v>
      </c>
      <c r="J52" s="20">
        <v>2016</v>
      </c>
      <c r="K52" s="20">
        <v>2017</v>
      </c>
      <c r="L52" s="21" t="s">
        <v>0</v>
      </c>
      <c r="M52" s="21" t="s">
        <v>1</v>
      </c>
      <c r="N52" s="21" t="s">
        <v>2</v>
      </c>
      <c r="O52" s="21" t="s">
        <v>3</v>
      </c>
      <c r="P52" s="21" t="s">
        <v>435</v>
      </c>
      <c r="Q52" s="20">
        <v>2018</v>
      </c>
      <c r="R52" s="20">
        <v>2019</v>
      </c>
      <c r="S52" s="20">
        <v>2020</v>
      </c>
      <c r="T52" s="20">
        <v>2021</v>
      </c>
      <c r="U52" s="22">
        <v>2022</v>
      </c>
      <c r="V52" s="21" t="s">
        <v>0</v>
      </c>
      <c r="W52" s="21" t="s">
        <v>1</v>
      </c>
      <c r="X52" s="21" t="s">
        <v>2</v>
      </c>
      <c r="Y52" s="21" t="s">
        <v>3</v>
      </c>
      <c r="Z52" s="21" t="s">
        <v>435</v>
      </c>
      <c r="AA52" s="23" t="s">
        <v>5</v>
      </c>
      <c r="AB52" s="23" t="s">
        <v>6</v>
      </c>
      <c r="AC52" s="23" t="s">
        <v>7</v>
      </c>
      <c r="AD52" s="23" t="s">
        <v>8</v>
      </c>
      <c r="AE52" s="23" t="s">
        <v>435</v>
      </c>
    </row>
    <row r="53" spans="2:31" x14ac:dyDescent="0.25">
      <c r="B53" s="26" t="s">
        <v>235</v>
      </c>
      <c r="C53" s="13" t="s">
        <v>307</v>
      </c>
      <c r="D53" s="13">
        <v>3</v>
      </c>
      <c r="E53" s="13">
        <v>1</v>
      </c>
      <c r="F53" s="13">
        <v>5</v>
      </c>
      <c r="G53" s="14">
        <v>2</v>
      </c>
      <c r="H53" s="14">
        <v>2</v>
      </c>
      <c r="I53" s="14">
        <v>5</v>
      </c>
      <c r="J53" s="14">
        <v>2</v>
      </c>
      <c r="K53" s="14">
        <v>5</v>
      </c>
      <c r="L53" s="15">
        <f>SUM(G53:K53)</f>
        <v>16</v>
      </c>
      <c r="M53" s="15">
        <f>AVERAGE(G53:K53)</f>
        <v>3.2</v>
      </c>
      <c r="N53" s="15">
        <f>MAX(G53:K53)-MIN(G53:K53)</f>
        <v>3</v>
      </c>
      <c r="O53" s="69">
        <f>_xlfn.STDEV.P(G53:K53)</f>
        <v>1.4696938456699069</v>
      </c>
      <c r="P53" s="69">
        <f>(U53-M53)</f>
        <v>2.8</v>
      </c>
      <c r="Q53" s="14">
        <v>10</v>
      </c>
      <c r="R53" s="14">
        <v>5</v>
      </c>
      <c r="S53" s="14">
        <v>11</v>
      </c>
      <c r="T53" s="14">
        <v>5</v>
      </c>
      <c r="U53" s="16">
        <v>6</v>
      </c>
      <c r="V53" s="15">
        <f>SUM(Q53:U53)</f>
        <v>37</v>
      </c>
      <c r="W53" s="69">
        <f>AVERAGE(Q53:U53)</f>
        <v>7.4</v>
      </c>
      <c r="X53" s="15">
        <f>MAX(Q53:U53)-MIN(Q53:U53)</f>
        <v>6</v>
      </c>
      <c r="Y53" s="69">
        <f>_xlfn.STDEV.P(Q53:U53)</f>
        <v>2.5768197453450252</v>
      </c>
      <c r="Z53" s="69">
        <f>(U53-W53)</f>
        <v>-1.4000000000000004</v>
      </c>
      <c r="AA53" s="17">
        <f>SUM(Q53:U53,G53:K53)</f>
        <v>53</v>
      </c>
      <c r="AB53" s="73">
        <f>AVERAGE(Q53:U53,G53:K53)</f>
        <v>5.3</v>
      </c>
      <c r="AC53" s="17">
        <f>MAX(Q53:U53,G53:K53)-MIN(Q53:U53,G53:K53)</f>
        <v>9</v>
      </c>
      <c r="AD53" s="73">
        <f>_xlfn.STDEV.P(Q53:U53,G53:K53)</f>
        <v>2.9681644159311662</v>
      </c>
      <c r="AE53" s="73">
        <f>(U53-AB53)</f>
        <v>0.70000000000000018</v>
      </c>
    </row>
    <row r="54" spans="2:31" ht="15.75" thickBot="1" x14ac:dyDescent="0.3">
      <c r="B54" s="58" t="s">
        <v>28</v>
      </c>
      <c r="C54" s="35" t="s">
        <v>307</v>
      </c>
      <c r="D54" s="191">
        <f>(D53/D59)</f>
        <v>0.12</v>
      </c>
      <c r="E54" s="191">
        <f t="shared" ref="E54:K54" si="107">(E53/E59)</f>
        <v>3.4482758620689655E-2</v>
      </c>
      <c r="F54" s="191">
        <f t="shared" si="107"/>
        <v>0.11627906976744186</v>
      </c>
      <c r="G54" s="76">
        <f t="shared" si="107"/>
        <v>8.3333333333333329E-2</v>
      </c>
      <c r="H54" s="76">
        <f t="shared" si="107"/>
        <v>5.5555555555555552E-2</v>
      </c>
      <c r="I54" s="76">
        <f t="shared" si="107"/>
        <v>0.2</v>
      </c>
      <c r="J54" s="76">
        <f t="shared" si="107"/>
        <v>8.6956521739130432E-2</v>
      </c>
      <c r="K54" s="76">
        <f t="shared" si="107"/>
        <v>0.2</v>
      </c>
      <c r="L54" s="97">
        <f t="shared" ref="L54" si="108">(L53/L59)</f>
        <v>0.12030075187969924</v>
      </c>
      <c r="M54" s="106"/>
      <c r="N54" s="106"/>
      <c r="O54" s="106"/>
      <c r="P54" s="106"/>
      <c r="Q54" s="76">
        <f t="shared" ref="Q54:T54" si="109">(Q53/Q59)</f>
        <v>0.29411764705882354</v>
      </c>
      <c r="R54" s="76">
        <f t="shared" si="109"/>
        <v>0.16666666666666666</v>
      </c>
      <c r="S54" s="76">
        <f t="shared" si="109"/>
        <v>0.35483870967741937</v>
      </c>
      <c r="T54" s="76">
        <f t="shared" si="109"/>
        <v>0.15625</v>
      </c>
      <c r="U54" s="96">
        <f t="shared" ref="U54:AA54" si="110">(U53/U59)</f>
        <v>0.17142857142857143</v>
      </c>
      <c r="V54" s="97">
        <f t="shared" si="110"/>
        <v>0.22839506172839505</v>
      </c>
      <c r="W54" s="97">
        <f t="shared" si="110"/>
        <v>0.22839506172839508</v>
      </c>
      <c r="X54" s="97">
        <f t="shared" si="110"/>
        <v>1.2</v>
      </c>
      <c r="Y54" s="97">
        <f t="shared" si="110"/>
        <v>1.3893280959296603</v>
      </c>
      <c r="Z54" s="97">
        <f t="shared" si="110"/>
        <v>-0.53846153846153832</v>
      </c>
      <c r="AA54" s="104">
        <f t="shared" si="110"/>
        <v>0.17966101694915254</v>
      </c>
      <c r="AB54" s="190"/>
      <c r="AC54" s="190"/>
      <c r="AD54" s="190"/>
      <c r="AE54" s="190"/>
    </row>
    <row r="55" spans="2:31" x14ac:dyDescent="0.25">
      <c r="B55" s="26" t="s">
        <v>236</v>
      </c>
      <c r="C55" s="13" t="s">
        <v>307</v>
      </c>
      <c r="D55" s="13">
        <v>6</v>
      </c>
      <c r="E55" s="13">
        <v>8</v>
      </c>
      <c r="F55" s="13">
        <v>12</v>
      </c>
      <c r="G55" s="14">
        <v>9</v>
      </c>
      <c r="H55" s="14">
        <v>11</v>
      </c>
      <c r="I55" s="14">
        <v>9</v>
      </c>
      <c r="J55" s="14">
        <v>9</v>
      </c>
      <c r="K55" s="14">
        <v>10</v>
      </c>
      <c r="L55" s="15">
        <f t="shared" ref="L55:L60" si="111">SUM(G55:K55)</f>
        <v>48</v>
      </c>
      <c r="M55" s="15">
        <f t="shared" ref="M55:M60" si="112">AVERAGE(G55:K55)</f>
        <v>9.6</v>
      </c>
      <c r="N55" s="15">
        <f t="shared" ref="N55:N60" si="113">MAX(G55:K55)-MIN(G55:K55)</f>
        <v>2</v>
      </c>
      <c r="O55" s="69">
        <f t="shared" ref="O55:O60" si="114">_xlfn.STDEV.P(G55:K55)</f>
        <v>0.79999999999999993</v>
      </c>
      <c r="P55" s="69">
        <f>(U55-M55)</f>
        <v>-0.59999999999999964</v>
      </c>
      <c r="Q55" s="14">
        <v>10</v>
      </c>
      <c r="R55" s="14">
        <v>17</v>
      </c>
      <c r="S55" s="14">
        <v>12</v>
      </c>
      <c r="T55" s="14">
        <v>13</v>
      </c>
      <c r="U55" s="16">
        <v>9</v>
      </c>
      <c r="V55" s="15">
        <f>SUM(Q55:U55)</f>
        <v>61</v>
      </c>
      <c r="W55" s="69">
        <f>AVERAGE(Q55:U55)</f>
        <v>12.2</v>
      </c>
      <c r="X55" s="15">
        <f>MAX(Q55:U55)-MIN(Q55:U55)</f>
        <v>8</v>
      </c>
      <c r="Y55" s="69">
        <f>_xlfn.STDEV.P(Q55:U55)</f>
        <v>2.7856776554368237</v>
      </c>
      <c r="Z55" s="69">
        <f t="shared" ref="Z55:Z57" si="115">(U55-W55)</f>
        <v>-3.1999999999999993</v>
      </c>
      <c r="AA55" s="17">
        <f t="shared" ref="AA55:AA60" si="116">SUM(Q55:U55,G55:K55)</f>
        <v>109</v>
      </c>
      <c r="AB55" s="73">
        <f t="shared" ref="AB55:AB60" si="117">AVERAGE(Q55:U55,G55:K55)</f>
        <v>10.9</v>
      </c>
      <c r="AC55" s="17">
        <f t="shared" ref="AC55:AC60" si="118">MAX(Q55:U55,G55:K55)-MIN(Q55:U55,G55:K55)</f>
        <v>8</v>
      </c>
      <c r="AD55" s="73">
        <f t="shared" ref="AD55:AD60" si="119">_xlfn.STDEV.P(Q55:U55,G55:K55)</f>
        <v>2.4269322199023193</v>
      </c>
      <c r="AE55" s="73">
        <f t="shared" ref="AE55:AE57" si="120">(U55-AB55)</f>
        <v>-1.9000000000000004</v>
      </c>
    </row>
    <row r="56" spans="2:31" ht="15.75" thickBot="1" x14ac:dyDescent="0.3">
      <c r="B56" s="58" t="s">
        <v>28</v>
      </c>
      <c r="C56" s="35" t="s">
        <v>307</v>
      </c>
      <c r="D56" s="191">
        <f>(D55/D59)</f>
        <v>0.24</v>
      </c>
      <c r="E56" s="191">
        <f t="shared" ref="E56:K56" si="121">(E55/E59)</f>
        <v>0.27586206896551724</v>
      </c>
      <c r="F56" s="191">
        <f t="shared" si="121"/>
        <v>0.27906976744186046</v>
      </c>
      <c r="G56" s="76">
        <f t="shared" si="121"/>
        <v>0.375</v>
      </c>
      <c r="H56" s="76">
        <f t="shared" si="121"/>
        <v>0.30555555555555558</v>
      </c>
      <c r="I56" s="76">
        <f t="shared" si="121"/>
        <v>0.36</v>
      </c>
      <c r="J56" s="76">
        <f t="shared" si="121"/>
        <v>0.39130434782608697</v>
      </c>
      <c r="K56" s="76">
        <f t="shared" si="121"/>
        <v>0.4</v>
      </c>
      <c r="L56" s="97">
        <f t="shared" ref="L56" si="122">(L55/L59)</f>
        <v>0.36090225563909772</v>
      </c>
      <c r="M56" s="106"/>
      <c r="N56" s="106"/>
      <c r="O56" s="106"/>
      <c r="P56" s="106"/>
      <c r="Q56" s="76">
        <f t="shared" ref="Q56:T56" si="123">(Q55/Q59)</f>
        <v>0.29411764705882354</v>
      </c>
      <c r="R56" s="76">
        <f t="shared" si="123"/>
        <v>0.56666666666666665</v>
      </c>
      <c r="S56" s="76">
        <f t="shared" si="123"/>
        <v>0.38709677419354838</v>
      </c>
      <c r="T56" s="76">
        <f t="shared" si="123"/>
        <v>0.40625</v>
      </c>
      <c r="U56" s="96">
        <f t="shared" ref="U56:AA56" si="124">(U55/U59)</f>
        <v>0.25714285714285712</v>
      </c>
      <c r="V56" s="97">
        <f t="shared" si="124"/>
        <v>0.37654320987654322</v>
      </c>
      <c r="W56" s="97">
        <f t="shared" si="124"/>
        <v>0.37654320987654322</v>
      </c>
      <c r="X56" s="97">
        <f t="shared" si="124"/>
        <v>1.6</v>
      </c>
      <c r="Y56" s="97">
        <f t="shared" si="124"/>
        <v>1.5019367341830254</v>
      </c>
      <c r="Z56" s="97">
        <f t="shared" si="124"/>
        <v>-1.2307692307692297</v>
      </c>
      <c r="AA56" s="104">
        <f t="shared" si="124"/>
        <v>0.36949152542372882</v>
      </c>
      <c r="AB56" s="190"/>
      <c r="AC56" s="190"/>
      <c r="AD56" s="190"/>
      <c r="AE56" s="190"/>
    </row>
    <row r="57" spans="2:31" x14ac:dyDescent="0.25">
      <c r="B57" s="26" t="s">
        <v>237</v>
      </c>
      <c r="C57" s="13" t="s">
        <v>307</v>
      </c>
      <c r="D57" s="13">
        <v>16</v>
      </c>
      <c r="E57" s="13">
        <v>20</v>
      </c>
      <c r="F57" s="13">
        <v>26</v>
      </c>
      <c r="G57" s="14">
        <v>13</v>
      </c>
      <c r="H57" s="14">
        <v>23</v>
      </c>
      <c r="I57" s="14">
        <v>11</v>
      </c>
      <c r="J57" s="14">
        <v>12</v>
      </c>
      <c r="K57" s="14">
        <v>10</v>
      </c>
      <c r="L57" s="15">
        <f t="shared" si="111"/>
        <v>69</v>
      </c>
      <c r="M57" s="15">
        <f t="shared" si="112"/>
        <v>13.8</v>
      </c>
      <c r="N57" s="15">
        <f t="shared" si="113"/>
        <v>13</v>
      </c>
      <c r="O57" s="69">
        <f t="shared" si="114"/>
        <v>4.7074409183759283</v>
      </c>
      <c r="P57" s="69">
        <f>(U57-M57)</f>
        <v>6.1999999999999993</v>
      </c>
      <c r="Q57" s="14">
        <v>14</v>
      </c>
      <c r="R57" s="14">
        <v>8</v>
      </c>
      <c r="S57" s="14">
        <v>8</v>
      </c>
      <c r="T57" s="14">
        <v>14</v>
      </c>
      <c r="U57" s="16">
        <v>20</v>
      </c>
      <c r="V57" s="15">
        <f>SUM(Q57:U57)</f>
        <v>64</v>
      </c>
      <c r="W57" s="69">
        <f>AVERAGE(Q57:U57)</f>
        <v>12.8</v>
      </c>
      <c r="X57" s="15">
        <f>MAX(Q57:U57)-MIN(Q57:U57)</f>
        <v>12</v>
      </c>
      <c r="Y57" s="69">
        <f>_xlfn.STDEV.P(Q57:U57)</f>
        <v>4.4899888641287298</v>
      </c>
      <c r="Z57" s="69">
        <f t="shared" si="115"/>
        <v>7.1999999999999993</v>
      </c>
      <c r="AA57" s="17">
        <f t="shared" si="116"/>
        <v>133</v>
      </c>
      <c r="AB57" s="73">
        <f t="shared" si="117"/>
        <v>13.3</v>
      </c>
      <c r="AC57" s="17">
        <f t="shared" si="118"/>
        <v>15</v>
      </c>
      <c r="AD57" s="73">
        <f t="shared" si="119"/>
        <v>4.6270941205037097</v>
      </c>
      <c r="AE57" s="73">
        <f t="shared" si="120"/>
        <v>6.6999999999999993</v>
      </c>
    </row>
    <row r="58" spans="2:31" ht="15.75" thickBot="1" x14ac:dyDescent="0.3">
      <c r="B58" s="58" t="s">
        <v>28</v>
      </c>
      <c r="C58" s="35" t="s">
        <v>307</v>
      </c>
      <c r="D58" s="191">
        <f>(D57/D59)</f>
        <v>0.64</v>
      </c>
      <c r="E58" s="191">
        <f t="shared" ref="E58:K58" si="125">(E57/E59)</f>
        <v>0.68965517241379315</v>
      </c>
      <c r="F58" s="191">
        <f t="shared" si="125"/>
        <v>0.60465116279069764</v>
      </c>
      <c r="G58" s="76">
        <f t="shared" si="125"/>
        <v>0.54166666666666663</v>
      </c>
      <c r="H58" s="76">
        <f t="shared" si="125"/>
        <v>0.63888888888888884</v>
      </c>
      <c r="I58" s="76">
        <f t="shared" si="125"/>
        <v>0.44</v>
      </c>
      <c r="J58" s="76">
        <f t="shared" si="125"/>
        <v>0.52173913043478259</v>
      </c>
      <c r="K58" s="76">
        <f t="shared" si="125"/>
        <v>0.4</v>
      </c>
      <c r="L58" s="97">
        <f t="shared" ref="L58" si="126">(L57/L59)</f>
        <v>0.51879699248120303</v>
      </c>
      <c r="M58" s="106"/>
      <c r="N58" s="106"/>
      <c r="O58" s="106"/>
      <c r="P58" s="106"/>
      <c r="Q58" s="76">
        <f t="shared" ref="Q58:T58" si="127">(Q57/Q59)</f>
        <v>0.41176470588235292</v>
      </c>
      <c r="R58" s="76">
        <f t="shared" si="127"/>
        <v>0.26666666666666666</v>
      </c>
      <c r="S58" s="76">
        <f t="shared" si="127"/>
        <v>0.25806451612903225</v>
      </c>
      <c r="T58" s="76">
        <f t="shared" si="127"/>
        <v>0.4375</v>
      </c>
      <c r="U58" s="96">
        <f t="shared" ref="U58:AA58" si="128">(U57/U59)</f>
        <v>0.5714285714285714</v>
      </c>
      <c r="V58" s="97">
        <f t="shared" si="128"/>
        <v>0.39506172839506171</v>
      </c>
      <c r="W58" s="97">
        <f t="shared" si="128"/>
        <v>0.39506172839506176</v>
      </c>
      <c r="X58" s="97">
        <f t="shared" si="128"/>
        <v>2.4</v>
      </c>
      <c r="Y58" s="97">
        <f t="shared" si="128"/>
        <v>2.4208397543577869</v>
      </c>
      <c r="Z58" s="97">
        <f t="shared" si="128"/>
        <v>2.7692307692307674</v>
      </c>
      <c r="AA58" s="104">
        <f t="shared" si="128"/>
        <v>0.45084745762711864</v>
      </c>
      <c r="AB58" s="190"/>
      <c r="AC58" s="190"/>
      <c r="AD58" s="190"/>
      <c r="AE58" s="190"/>
    </row>
    <row r="59" spans="2:31" ht="24" x14ac:dyDescent="0.25">
      <c r="B59" s="36" t="s">
        <v>238</v>
      </c>
      <c r="C59" s="116" t="s">
        <v>307</v>
      </c>
      <c r="D59" s="116">
        <v>25</v>
      </c>
      <c r="E59" s="116">
        <v>29</v>
      </c>
      <c r="F59" s="116">
        <v>43</v>
      </c>
      <c r="G59" s="117">
        <v>24</v>
      </c>
      <c r="H59" s="117">
        <v>36</v>
      </c>
      <c r="I59" s="117">
        <v>25</v>
      </c>
      <c r="J59" s="117">
        <v>23</v>
      </c>
      <c r="K59" s="117">
        <v>25</v>
      </c>
      <c r="L59" s="118">
        <f t="shared" si="111"/>
        <v>133</v>
      </c>
      <c r="M59" s="118">
        <f t="shared" si="112"/>
        <v>26.6</v>
      </c>
      <c r="N59" s="118">
        <f t="shared" si="113"/>
        <v>13</v>
      </c>
      <c r="O59" s="119">
        <f t="shared" si="114"/>
        <v>4.7581509013481273</v>
      </c>
      <c r="P59" s="119">
        <f>(U59-M59)</f>
        <v>8.3999999999999986</v>
      </c>
      <c r="Q59" s="117">
        <v>34</v>
      </c>
      <c r="R59" s="117">
        <v>30</v>
      </c>
      <c r="S59" s="117">
        <v>31</v>
      </c>
      <c r="T59" s="117">
        <v>32</v>
      </c>
      <c r="U59" s="120">
        <v>35</v>
      </c>
      <c r="V59" s="118">
        <f>SUM(Q59:U59)</f>
        <v>162</v>
      </c>
      <c r="W59" s="118">
        <f>AVERAGE(Q59:U59)</f>
        <v>32.4</v>
      </c>
      <c r="X59" s="118">
        <f>MAX(Q59:U59)-MIN(Q59:U59)</f>
        <v>5</v>
      </c>
      <c r="Y59" s="119">
        <f>_xlfn.STDEV.P(Q59:U59)</f>
        <v>1.8547236990991407</v>
      </c>
      <c r="Z59" s="119">
        <f>(U59-W59)</f>
        <v>2.6000000000000014</v>
      </c>
      <c r="AA59" s="121">
        <f t="shared" si="116"/>
        <v>295</v>
      </c>
      <c r="AB59" s="122">
        <f t="shared" si="117"/>
        <v>29.5</v>
      </c>
      <c r="AC59" s="121">
        <f t="shared" si="118"/>
        <v>13</v>
      </c>
      <c r="AD59" s="122">
        <f t="shared" si="119"/>
        <v>4.6314144707637643</v>
      </c>
      <c r="AE59" s="122">
        <f>(U59-AB59)</f>
        <v>5.5</v>
      </c>
    </row>
    <row r="60" spans="2:31" ht="36" x14ac:dyDescent="0.25">
      <c r="B60" s="160" t="s">
        <v>338</v>
      </c>
      <c r="C60" s="13" t="s">
        <v>307</v>
      </c>
      <c r="D60" s="13">
        <v>46</v>
      </c>
      <c r="E60" s="13">
        <v>53</v>
      </c>
      <c r="F60" s="13">
        <v>62</v>
      </c>
      <c r="G60" s="14">
        <v>57</v>
      </c>
      <c r="H60" s="14">
        <v>66</v>
      </c>
      <c r="I60" s="14">
        <v>40</v>
      </c>
      <c r="J60" s="14">
        <v>42</v>
      </c>
      <c r="K60" s="14">
        <v>50</v>
      </c>
      <c r="L60" s="15">
        <f t="shared" si="111"/>
        <v>255</v>
      </c>
      <c r="M60" s="15">
        <f t="shared" si="112"/>
        <v>51</v>
      </c>
      <c r="N60" s="15">
        <f t="shared" si="113"/>
        <v>26</v>
      </c>
      <c r="O60" s="69">
        <f t="shared" si="114"/>
        <v>9.633275663033837</v>
      </c>
      <c r="P60" s="15">
        <f>(U60-M60)</f>
        <v>12</v>
      </c>
      <c r="Q60" s="14">
        <v>66</v>
      </c>
      <c r="R60" s="14">
        <v>58</v>
      </c>
      <c r="S60" s="14">
        <v>64</v>
      </c>
      <c r="T60" s="14">
        <v>60</v>
      </c>
      <c r="U60" s="16">
        <v>63</v>
      </c>
      <c r="V60" s="15">
        <f>SUM(Q60:U60)</f>
        <v>311</v>
      </c>
      <c r="W60" s="15">
        <f>AVERAGE(Q60:U60)</f>
        <v>62.2</v>
      </c>
      <c r="X60" s="15">
        <f>MAX(Q60:U60)-MIN(Q60:U60)</f>
        <v>8</v>
      </c>
      <c r="Y60" s="69">
        <f>_xlfn.STDEV.P(Q60:U60)</f>
        <v>2.8565713714171399</v>
      </c>
      <c r="Z60" s="15">
        <f>(U60-W60)</f>
        <v>0.79999999999999716</v>
      </c>
      <c r="AA60" s="17">
        <f t="shared" si="116"/>
        <v>566</v>
      </c>
      <c r="AB60" s="73">
        <f t="shared" si="117"/>
        <v>56.6</v>
      </c>
      <c r="AC60" s="17">
        <f t="shared" si="118"/>
        <v>26</v>
      </c>
      <c r="AD60" s="73">
        <f t="shared" si="119"/>
        <v>9.0465463023189141</v>
      </c>
      <c r="AE60" s="73">
        <f>(U60-AB60)</f>
        <v>6.3999999999999986</v>
      </c>
    </row>
    <row r="61" spans="2:31" ht="24" x14ac:dyDescent="0.25">
      <c r="B61" s="67" t="s">
        <v>239</v>
      </c>
      <c r="C61" s="68" t="s">
        <v>307</v>
      </c>
      <c r="D61" s="245">
        <f>(D59/D60)</f>
        <v>0.54347826086956519</v>
      </c>
      <c r="E61" s="245">
        <f t="shared" ref="E61:H61" si="129">(E59/E60)</f>
        <v>0.54716981132075471</v>
      </c>
      <c r="F61" s="245">
        <f t="shared" si="129"/>
        <v>0.69354838709677424</v>
      </c>
      <c r="G61" s="75">
        <f t="shared" si="129"/>
        <v>0.42105263157894735</v>
      </c>
      <c r="H61" s="75">
        <f t="shared" si="129"/>
        <v>0.54545454545454541</v>
      </c>
      <c r="I61" s="75">
        <f>(I59/I60)</f>
        <v>0.625</v>
      </c>
      <c r="J61" s="75">
        <f t="shared" ref="J61:K61" si="130">(J59/J60)</f>
        <v>0.54761904761904767</v>
      </c>
      <c r="K61" s="75">
        <f t="shared" si="130"/>
        <v>0.5</v>
      </c>
      <c r="L61" s="113">
        <f>(L59/L60)</f>
        <v>0.52156862745098043</v>
      </c>
      <c r="M61" s="157"/>
      <c r="N61" s="157"/>
      <c r="O61" s="157"/>
      <c r="P61" s="157"/>
      <c r="Q61" s="75">
        <f t="shared" ref="Q61:T61" si="131">(Q59/Q60)</f>
        <v>0.51515151515151514</v>
      </c>
      <c r="R61" s="75">
        <f t="shared" si="131"/>
        <v>0.51724137931034486</v>
      </c>
      <c r="S61" s="75">
        <f t="shared" si="131"/>
        <v>0.484375</v>
      </c>
      <c r="T61" s="75">
        <f t="shared" si="131"/>
        <v>0.53333333333333333</v>
      </c>
      <c r="U61" s="111">
        <f t="shared" ref="U61:V61" si="132">(U59/U60)</f>
        <v>0.55555555555555558</v>
      </c>
      <c r="V61" s="113">
        <f t="shared" si="132"/>
        <v>0.52090032154340837</v>
      </c>
      <c r="W61" s="157"/>
      <c r="X61" s="157"/>
      <c r="Y61" s="157"/>
      <c r="Z61" s="157"/>
      <c r="AA61" s="112">
        <f>(AA59/AA60)</f>
        <v>0.52120141342756188</v>
      </c>
      <c r="AB61" s="156"/>
      <c r="AC61" s="156"/>
      <c r="AD61" s="156"/>
      <c r="AE61" s="156"/>
    </row>
    <row r="63" spans="2:31" x14ac:dyDescent="0.25">
      <c r="B63" s="274"/>
      <c r="C63" s="283" t="s">
        <v>248</v>
      </c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</row>
    <row r="64" spans="2:31" ht="24.75" thickBot="1" x14ac:dyDescent="0.3">
      <c r="B64" s="18"/>
      <c r="C64" s="19">
        <v>2009</v>
      </c>
      <c r="D64" s="19">
        <v>2010</v>
      </c>
      <c r="E64" s="19">
        <v>2011</v>
      </c>
      <c r="F64" s="19">
        <v>2012</v>
      </c>
      <c r="G64" s="20">
        <v>2013</v>
      </c>
      <c r="H64" s="20">
        <v>2014</v>
      </c>
      <c r="I64" s="20">
        <v>2015</v>
      </c>
      <c r="J64" s="20">
        <v>2016</v>
      </c>
      <c r="K64" s="20">
        <v>2017</v>
      </c>
      <c r="L64" s="21" t="s">
        <v>0</v>
      </c>
      <c r="M64" s="21" t="s">
        <v>1</v>
      </c>
      <c r="N64" s="21" t="s">
        <v>2</v>
      </c>
      <c r="O64" s="21" t="s">
        <v>3</v>
      </c>
      <c r="P64" s="21" t="s">
        <v>435</v>
      </c>
      <c r="Q64" s="20">
        <v>2018</v>
      </c>
      <c r="R64" s="20">
        <v>2019</v>
      </c>
      <c r="S64" s="20">
        <v>2020</v>
      </c>
      <c r="T64" s="20">
        <v>2021</v>
      </c>
      <c r="U64" s="22">
        <v>2022</v>
      </c>
      <c r="V64" s="21" t="s">
        <v>0</v>
      </c>
      <c r="W64" s="21" t="s">
        <v>1</v>
      </c>
      <c r="X64" s="21" t="s">
        <v>2</v>
      </c>
      <c r="Y64" s="21" t="s">
        <v>3</v>
      </c>
      <c r="Z64" s="21" t="s">
        <v>435</v>
      </c>
      <c r="AA64" s="23" t="s">
        <v>5</v>
      </c>
      <c r="AB64" s="23" t="s">
        <v>6</v>
      </c>
      <c r="AC64" s="23" t="s">
        <v>7</v>
      </c>
      <c r="AD64" s="23" t="s">
        <v>8</v>
      </c>
      <c r="AE64" s="23" t="s">
        <v>435</v>
      </c>
    </row>
    <row r="65" spans="2:31" x14ac:dyDescent="0.25">
      <c r="B65" s="59">
        <v>700</v>
      </c>
      <c r="C65" s="38" t="s">
        <v>307</v>
      </c>
      <c r="D65" s="38">
        <v>0</v>
      </c>
      <c r="E65" s="38">
        <v>0</v>
      </c>
      <c r="F65" s="38">
        <v>0</v>
      </c>
      <c r="G65" s="39">
        <v>1</v>
      </c>
      <c r="H65" s="39">
        <v>0</v>
      </c>
      <c r="I65" s="39">
        <v>0</v>
      </c>
      <c r="J65" s="39">
        <v>0</v>
      </c>
      <c r="K65" s="39">
        <v>0</v>
      </c>
      <c r="L65" s="40">
        <f>SUM(G65:K65)</f>
        <v>1</v>
      </c>
      <c r="M65" s="141">
        <f>AVERAGE(G65:K65)</f>
        <v>0.2</v>
      </c>
      <c r="N65" s="40">
        <f>MAX(G65:K65)-MIN(G65:K65)</f>
        <v>1</v>
      </c>
      <c r="O65" s="141">
        <f>_xlfn.STDEV.P(G65:K65)</f>
        <v>0.4</v>
      </c>
      <c r="P65" s="141">
        <f>(U65-M65)</f>
        <v>-0.2</v>
      </c>
      <c r="Q65" s="39">
        <v>2</v>
      </c>
      <c r="R65" s="39">
        <v>1</v>
      </c>
      <c r="S65" s="39">
        <v>0</v>
      </c>
      <c r="T65" s="39">
        <v>1</v>
      </c>
      <c r="U65" s="41">
        <v>0</v>
      </c>
      <c r="V65" s="40">
        <f>SUM(Q65:U65)</f>
        <v>4</v>
      </c>
      <c r="W65" s="141">
        <f>AVERAGE(Q65:U65)</f>
        <v>0.8</v>
      </c>
      <c r="X65" s="40">
        <f>MAX(Q65:U65)-MIN(Q65:U65)</f>
        <v>2</v>
      </c>
      <c r="Y65" s="141">
        <f>_xlfn.STDEV.P(Q65:U65)</f>
        <v>0.74833147735478833</v>
      </c>
      <c r="Z65" s="141">
        <f>(U65-W65)</f>
        <v>-0.8</v>
      </c>
      <c r="AA65" s="42">
        <f>SUM(Q65:U65,G65:K65)</f>
        <v>5</v>
      </c>
      <c r="AB65" s="144">
        <f>AVERAGE(Q65:U65,G65:K65)</f>
        <v>0.5</v>
      </c>
      <c r="AC65" s="42">
        <f>MAX(Q65:U65,G65:K65)</f>
        <v>2</v>
      </c>
      <c r="AD65" s="144">
        <f>_xlfn.STDEV.P(Q65:U65,G65:K65)</f>
        <v>0.67082039324993692</v>
      </c>
      <c r="AE65" s="144">
        <f>(U65-AB65)</f>
        <v>-0.5</v>
      </c>
    </row>
    <row r="66" spans="2:31" ht="15.75" thickBot="1" x14ac:dyDescent="0.3">
      <c r="B66" s="58" t="s">
        <v>28</v>
      </c>
      <c r="C66" s="43" t="s">
        <v>307</v>
      </c>
      <c r="D66" s="247">
        <f>(D65/D113)</f>
        <v>0</v>
      </c>
      <c r="E66" s="247">
        <f t="shared" ref="E66:H66" si="133">(E65/E113)</f>
        <v>0</v>
      </c>
      <c r="F66" s="247">
        <f t="shared" si="133"/>
        <v>0</v>
      </c>
      <c r="G66" s="138">
        <f t="shared" si="133"/>
        <v>4.1666666666666664E-2</v>
      </c>
      <c r="H66" s="138">
        <f t="shared" si="133"/>
        <v>0</v>
      </c>
      <c r="I66" s="138">
        <f>(I65/I113)</f>
        <v>0</v>
      </c>
      <c r="J66" s="138">
        <f t="shared" ref="J66:K66" si="134">(J65/J113)</f>
        <v>0</v>
      </c>
      <c r="K66" s="138">
        <f t="shared" si="134"/>
        <v>0</v>
      </c>
      <c r="L66" s="139">
        <f t="shared" ref="L66" si="135">(L65/L113)</f>
        <v>7.5187969924812026E-3</v>
      </c>
      <c r="M66" s="137"/>
      <c r="N66" s="137"/>
      <c r="O66" s="137"/>
      <c r="P66" s="137"/>
      <c r="Q66" s="138">
        <f t="shared" ref="Q66:T66" si="136">(Q65/Q113)</f>
        <v>5.8823529411764705E-2</v>
      </c>
      <c r="R66" s="138">
        <f t="shared" si="136"/>
        <v>3.3333333333333333E-2</v>
      </c>
      <c r="S66" s="138">
        <f t="shared" si="136"/>
        <v>0</v>
      </c>
      <c r="T66" s="138">
        <f t="shared" si="136"/>
        <v>3.125E-2</v>
      </c>
      <c r="U66" s="136">
        <f t="shared" ref="U66:AA66" si="137">(U65/U113)</f>
        <v>0</v>
      </c>
      <c r="V66" s="139">
        <f t="shared" si="137"/>
        <v>2.4691358024691357E-2</v>
      </c>
      <c r="W66" s="137"/>
      <c r="X66" s="137"/>
      <c r="Y66" s="137"/>
      <c r="Z66" s="137"/>
      <c r="AA66" s="140">
        <f t="shared" si="137"/>
        <v>1.6949152542372881E-2</v>
      </c>
      <c r="AB66" s="153"/>
      <c r="AC66" s="153"/>
      <c r="AD66" s="153"/>
      <c r="AE66" s="153"/>
    </row>
    <row r="67" spans="2:31" x14ac:dyDescent="0.25">
      <c r="B67" s="59">
        <v>800</v>
      </c>
      <c r="C67" s="38" t="s">
        <v>307</v>
      </c>
      <c r="D67" s="38">
        <v>1</v>
      </c>
      <c r="E67" s="38">
        <v>0</v>
      </c>
      <c r="F67" s="38">
        <v>0</v>
      </c>
      <c r="G67" s="39">
        <v>0</v>
      </c>
      <c r="H67" s="39">
        <v>1</v>
      </c>
      <c r="I67" s="39">
        <v>0</v>
      </c>
      <c r="J67" s="39">
        <v>0</v>
      </c>
      <c r="K67" s="39">
        <v>0</v>
      </c>
      <c r="L67" s="40">
        <f t="shared" ref="L67:L114" si="138">SUM(G67:K67)</f>
        <v>1</v>
      </c>
      <c r="M67" s="141">
        <f t="shared" ref="M67:M114" si="139">AVERAGE(G67:K67)</f>
        <v>0.2</v>
      </c>
      <c r="N67" s="40">
        <f t="shared" ref="N67:N114" si="140">MAX(G67:K67)-MIN(G67:K67)</f>
        <v>1</v>
      </c>
      <c r="O67" s="141">
        <f t="shared" ref="O67:O114" si="141">_xlfn.STDEV.P(G67:K67)</f>
        <v>0.4</v>
      </c>
      <c r="P67" s="141">
        <f>(U67-M67)</f>
        <v>-0.2</v>
      </c>
      <c r="Q67" s="39">
        <v>0</v>
      </c>
      <c r="R67" s="39">
        <v>0</v>
      </c>
      <c r="S67" s="39">
        <v>0</v>
      </c>
      <c r="T67" s="39">
        <v>0</v>
      </c>
      <c r="U67" s="41">
        <v>0</v>
      </c>
      <c r="V67" s="40">
        <f>SUM(Q67:U67)</f>
        <v>0</v>
      </c>
      <c r="W67" s="141">
        <f>AVERAGE(Q67:U67)</f>
        <v>0</v>
      </c>
      <c r="X67" s="40">
        <f>MAX(Q67:U67)-MIN(Q67:U67)</f>
        <v>0</v>
      </c>
      <c r="Y67" s="141">
        <f>_xlfn.STDEV.P(Q67:U67)</f>
        <v>0</v>
      </c>
      <c r="Z67" s="141">
        <f t="shared" ref="Z67:Z111" si="142">(U67-W67)</f>
        <v>0</v>
      </c>
      <c r="AA67" s="42">
        <f t="shared" ref="AA67:AA114" si="143">SUM(Q67:U67,G67:K67)</f>
        <v>1</v>
      </c>
      <c r="AB67" s="144">
        <f t="shared" ref="AB67:AB114" si="144">AVERAGE(Q67:U67,G67:K67)</f>
        <v>0.1</v>
      </c>
      <c r="AC67" s="42">
        <f>MAX(Q67:U67,G67:K67)</f>
        <v>1</v>
      </c>
      <c r="AD67" s="144">
        <f t="shared" ref="AD67:AD114" si="145">_xlfn.STDEV.P(Q67:U67,G67:K67)</f>
        <v>0.3</v>
      </c>
      <c r="AE67" s="144">
        <f t="shared" ref="AE67:AE111" si="146">(U67-AB67)</f>
        <v>-0.1</v>
      </c>
    </row>
    <row r="68" spans="2:31" ht="15.75" thickBot="1" x14ac:dyDescent="0.3">
      <c r="B68" s="58" t="s">
        <v>28</v>
      </c>
      <c r="C68" s="43" t="s">
        <v>307</v>
      </c>
      <c r="D68" s="247">
        <f>(D67/D113)</f>
        <v>0.04</v>
      </c>
      <c r="E68" s="247">
        <f t="shared" ref="E68:H68" si="147">(E67/E113)</f>
        <v>0</v>
      </c>
      <c r="F68" s="247">
        <f t="shared" si="147"/>
        <v>0</v>
      </c>
      <c r="G68" s="138">
        <f t="shared" si="147"/>
        <v>0</v>
      </c>
      <c r="H68" s="138">
        <f t="shared" si="147"/>
        <v>2.7777777777777776E-2</v>
      </c>
      <c r="I68" s="138">
        <f>(I67/I113)</f>
        <v>0</v>
      </c>
      <c r="J68" s="138">
        <f t="shared" ref="J68:K68" si="148">(J67/J113)</f>
        <v>0</v>
      </c>
      <c r="K68" s="138">
        <f t="shared" si="148"/>
        <v>0</v>
      </c>
      <c r="L68" s="139">
        <f t="shared" ref="L68" si="149">(L67/L113)</f>
        <v>7.5187969924812026E-3</v>
      </c>
      <c r="M68" s="137"/>
      <c r="N68" s="137"/>
      <c r="O68" s="137"/>
      <c r="P68" s="137"/>
      <c r="Q68" s="138">
        <f t="shared" ref="Q68:T68" si="150">(Q67/Q113)</f>
        <v>0</v>
      </c>
      <c r="R68" s="138">
        <f t="shared" si="150"/>
        <v>0</v>
      </c>
      <c r="S68" s="138">
        <f t="shared" si="150"/>
        <v>0</v>
      </c>
      <c r="T68" s="138">
        <f t="shared" si="150"/>
        <v>0</v>
      </c>
      <c r="U68" s="136">
        <f t="shared" ref="U68:AA68" si="151">(U67/U113)</f>
        <v>0</v>
      </c>
      <c r="V68" s="139">
        <f t="shared" si="151"/>
        <v>0</v>
      </c>
      <c r="W68" s="137"/>
      <c r="X68" s="137"/>
      <c r="Y68" s="137"/>
      <c r="Z68" s="137"/>
      <c r="AA68" s="140">
        <f t="shared" si="151"/>
        <v>3.3898305084745762E-3</v>
      </c>
      <c r="AB68" s="153"/>
      <c r="AC68" s="153"/>
      <c r="AD68" s="153"/>
      <c r="AE68" s="153"/>
    </row>
    <row r="69" spans="2:31" x14ac:dyDescent="0.25">
      <c r="B69" s="59">
        <v>900</v>
      </c>
      <c r="C69" s="38" t="s">
        <v>307</v>
      </c>
      <c r="D69" s="38">
        <v>0</v>
      </c>
      <c r="E69" s="38">
        <v>0</v>
      </c>
      <c r="F69" s="38">
        <v>2</v>
      </c>
      <c r="G69" s="39">
        <v>0</v>
      </c>
      <c r="H69" s="39">
        <v>1</v>
      </c>
      <c r="I69" s="39">
        <v>0</v>
      </c>
      <c r="J69" s="39">
        <v>0</v>
      </c>
      <c r="K69" s="39">
        <v>2</v>
      </c>
      <c r="L69" s="40">
        <f t="shared" si="138"/>
        <v>3</v>
      </c>
      <c r="M69" s="141">
        <f t="shared" si="139"/>
        <v>0.6</v>
      </c>
      <c r="N69" s="40">
        <f t="shared" si="140"/>
        <v>2</v>
      </c>
      <c r="O69" s="141">
        <f t="shared" si="141"/>
        <v>0.8</v>
      </c>
      <c r="P69" s="141">
        <f>(U69-M69)</f>
        <v>-0.6</v>
      </c>
      <c r="Q69" s="39">
        <v>2</v>
      </c>
      <c r="R69" s="39">
        <v>1</v>
      </c>
      <c r="S69" s="39">
        <v>1</v>
      </c>
      <c r="T69" s="39">
        <v>1</v>
      </c>
      <c r="U69" s="41">
        <v>0</v>
      </c>
      <c r="V69" s="40">
        <f>SUM(Q69:U69)</f>
        <v>5</v>
      </c>
      <c r="W69" s="141">
        <f>AVERAGE(Q69:U69)</f>
        <v>1</v>
      </c>
      <c r="X69" s="40">
        <f>MAX(Q69:U69)-MIN(Q69:U69)</f>
        <v>2</v>
      </c>
      <c r="Y69" s="141">
        <f>_xlfn.STDEV.P(Q69:U69)</f>
        <v>0.63245553203367588</v>
      </c>
      <c r="Z69" s="141">
        <f t="shared" si="142"/>
        <v>-1</v>
      </c>
      <c r="AA69" s="42">
        <f t="shared" si="143"/>
        <v>8</v>
      </c>
      <c r="AB69" s="144">
        <f t="shared" si="144"/>
        <v>0.8</v>
      </c>
      <c r="AC69" s="42">
        <f t="shared" ref="AC69:AC114" si="152">MAX(Q69:U69,G69:K69)</f>
        <v>2</v>
      </c>
      <c r="AD69" s="144">
        <f t="shared" si="145"/>
        <v>0.74833147735478833</v>
      </c>
      <c r="AE69" s="144">
        <f t="shared" si="146"/>
        <v>-0.8</v>
      </c>
    </row>
    <row r="70" spans="2:31" ht="15.75" thickBot="1" x14ac:dyDescent="0.3">
      <c r="B70" s="58" t="s">
        <v>28</v>
      </c>
      <c r="C70" s="43" t="s">
        <v>307</v>
      </c>
      <c r="D70" s="247">
        <f>(D69/D113)</f>
        <v>0</v>
      </c>
      <c r="E70" s="247">
        <f t="shared" ref="E70:H70" si="153">(E69/E113)</f>
        <v>0</v>
      </c>
      <c r="F70" s="247">
        <f t="shared" si="153"/>
        <v>4.6511627906976744E-2</v>
      </c>
      <c r="G70" s="138">
        <f t="shared" si="153"/>
        <v>0</v>
      </c>
      <c r="H70" s="138">
        <f t="shared" si="153"/>
        <v>2.7777777777777776E-2</v>
      </c>
      <c r="I70" s="138">
        <f>(I69/I113)</f>
        <v>0</v>
      </c>
      <c r="J70" s="138">
        <f t="shared" ref="J70:K70" si="154">(J69/J113)</f>
        <v>0</v>
      </c>
      <c r="K70" s="138">
        <f t="shared" si="154"/>
        <v>0.08</v>
      </c>
      <c r="L70" s="139">
        <f t="shared" ref="L70" si="155">(L69/L113)</f>
        <v>2.2556390977443608E-2</v>
      </c>
      <c r="M70" s="137"/>
      <c r="N70" s="137"/>
      <c r="O70" s="137"/>
      <c r="P70" s="137"/>
      <c r="Q70" s="138">
        <f t="shared" ref="Q70:T70" si="156">(Q69/Q113)</f>
        <v>5.8823529411764705E-2</v>
      </c>
      <c r="R70" s="138">
        <f t="shared" si="156"/>
        <v>3.3333333333333333E-2</v>
      </c>
      <c r="S70" s="138">
        <f t="shared" si="156"/>
        <v>3.2258064516129031E-2</v>
      </c>
      <c r="T70" s="138">
        <f t="shared" si="156"/>
        <v>3.125E-2</v>
      </c>
      <c r="U70" s="136">
        <f t="shared" ref="U70:AA70" si="157">(U69/U113)</f>
        <v>0</v>
      </c>
      <c r="V70" s="139">
        <f t="shared" si="157"/>
        <v>3.0864197530864196E-2</v>
      </c>
      <c r="W70" s="137"/>
      <c r="X70" s="137"/>
      <c r="Y70" s="137"/>
      <c r="Z70" s="137"/>
      <c r="AA70" s="140">
        <f t="shared" si="157"/>
        <v>2.7118644067796609E-2</v>
      </c>
      <c r="AB70" s="153"/>
      <c r="AC70" s="153"/>
      <c r="AD70" s="153"/>
      <c r="AE70" s="153"/>
    </row>
    <row r="71" spans="2:31" x14ac:dyDescent="0.25">
      <c r="B71" s="59">
        <v>1000</v>
      </c>
      <c r="C71" s="38" t="s">
        <v>307</v>
      </c>
      <c r="D71" s="38">
        <v>0</v>
      </c>
      <c r="E71" s="38">
        <v>1</v>
      </c>
      <c r="F71" s="38">
        <v>0</v>
      </c>
      <c r="G71" s="39">
        <v>0</v>
      </c>
      <c r="H71" s="39">
        <v>0</v>
      </c>
      <c r="I71" s="39">
        <v>2</v>
      </c>
      <c r="J71" s="39">
        <v>0</v>
      </c>
      <c r="K71" s="39">
        <v>2</v>
      </c>
      <c r="L71" s="40">
        <f t="shared" si="138"/>
        <v>4</v>
      </c>
      <c r="M71" s="141">
        <f t="shared" si="139"/>
        <v>0.8</v>
      </c>
      <c r="N71" s="40">
        <f t="shared" si="140"/>
        <v>2</v>
      </c>
      <c r="O71" s="141">
        <f t="shared" si="141"/>
        <v>0.9797958971132712</v>
      </c>
      <c r="P71" s="141">
        <f>(U71-M71)</f>
        <v>1.2</v>
      </c>
      <c r="Q71" s="39">
        <v>2</v>
      </c>
      <c r="R71" s="39">
        <v>0</v>
      </c>
      <c r="S71" s="39">
        <v>1</v>
      </c>
      <c r="T71" s="39">
        <v>0</v>
      </c>
      <c r="U71" s="41">
        <v>2</v>
      </c>
      <c r="V71" s="40">
        <f>SUM(Q71:U71)</f>
        <v>5</v>
      </c>
      <c r="W71" s="141">
        <f>AVERAGE(Q71:U71)</f>
        <v>1</v>
      </c>
      <c r="X71" s="40">
        <f>MAX(Q71:U71)-MIN(Q71:U71)</f>
        <v>2</v>
      </c>
      <c r="Y71" s="141">
        <f>_xlfn.STDEV.P(Q71:U71)</f>
        <v>0.89442719099991586</v>
      </c>
      <c r="Z71" s="141">
        <f t="shared" si="142"/>
        <v>1</v>
      </c>
      <c r="AA71" s="42">
        <f t="shared" si="143"/>
        <v>9</v>
      </c>
      <c r="AB71" s="144">
        <f t="shared" si="144"/>
        <v>0.9</v>
      </c>
      <c r="AC71" s="42">
        <f t="shared" si="152"/>
        <v>2</v>
      </c>
      <c r="AD71" s="144">
        <f t="shared" si="145"/>
        <v>0.94339811320566036</v>
      </c>
      <c r="AE71" s="144">
        <f t="shared" si="146"/>
        <v>1.1000000000000001</v>
      </c>
    </row>
    <row r="72" spans="2:31" ht="15.75" thickBot="1" x14ac:dyDescent="0.3">
      <c r="B72" s="58" t="s">
        <v>28</v>
      </c>
      <c r="C72" s="43" t="s">
        <v>307</v>
      </c>
      <c r="D72" s="247">
        <f>(D71/D113)</f>
        <v>0</v>
      </c>
      <c r="E72" s="247">
        <f t="shared" ref="E72:H72" si="158">(E71/E113)</f>
        <v>3.4482758620689655E-2</v>
      </c>
      <c r="F72" s="247">
        <f t="shared" si="158"/>
        <v>0</v>
      </c>
      <c r="G72" s="138">
        <f t="shared" si="158"/>
        <v>0</v>
      </c>
      <c r="H72" s="138">
        <f t="shared" si="158"/>
        <v>0</v>
      </c>
      <c r="I72" s="138">
        <f>(I71/I113)</f>
        <v>0.08</v>
      </c>
      <c r="J72" s="138">
        <f t="shared" ref="J72:K72" si="159">(J71/J113)</f>
        <v>0</v>
      </c>
      <c r="K72" s="138">
        <f t="shared" si="159"/>
        <v>0.08</v>
      </c>
      <c r="L72" s="139">
        <f t="shared" ref="L72" si="160">(L71/L113)</f>
        <v>3.007518796992481E-2</v>
      </c>
      <c r="M72" s="137"/>
      <c r="N72" s="137"/>
      <c r="O72" s="137"/>
      <c r="P72" s="137"/>
      <c r="Q72" s="138">
        <f t="shared" ref="Q72:T72" si="161">(Q71/Q113)</f>
        <v>5.8823529411764705E-2</v>
      </c>
      <c r="R72" s="138">
        <f t="shared" si="161"/>
        <v>0</v>
      </c>
      <c r="S72" s="138">
        <f t="shared" si="161"/>
        <v>3.2258064516129031E-2</v>
      </c>
      <c r="T72" s="138">
        <f t="shared" si="161"/>
        <v>0</v>
      </c>
      <c r="U72" s="136">
        <f t="shared" ref="U72:AA72" si="162">(U71/U113)</f>
        <v>5.7142857142857141E-2</v>
      </c>
      <c r="V72" s="139">
        <f t="shared" si="162"/>
        <v>3.0864197530864196E-2</v>
      </c>
      <c r="W72" s="137"/>
      <c r="X72" s="137"/>
      <c r="Y72" s="137"/>
      <c r="Z72" s="137"/>
      <c r="AA72" s="140">
        <f t="shared" si="162"/>
        <v>3.0508474576271188E-2</v>
      </c>
      <c r="AB72" s="153"/>
      <c r="AC72" s="153"/>
      <c r="AD72" s="153"/>
      <c r="AE72" s="153"/>
    </row>
    <row r="73" spans="2:31" x14ac:dyDescent="0.25">
      <c r="B73" s="59">
        <v>1100</v>
      </c>
      <c r="C73" s="38" t="s">
        <v>307</v>
      </c>
      <c r="D73" s="38">
        <v>0</v>
      </c>
      <c r="E73" s="38">
        <v>0</v>
      </c>
      <c r="F73" s="38">
        <v>0</v>
      </c>
      <c r="G73" s="39">
        <v>0</v>
      </c>
      <c r="H73" s="39">
        <v>0</v>
      </c>
      <c r="I73" s="39">
        <v>2</v>
      </c>
      <c r="J73" s="39">
        <v>0</v>
      </c>
      <c r="K73" s="39">
        <v>1</v>
      </c>
      <c r="L73" s="40">
        <f t="shared" si="138"/>
        <v>3</v>
      </c>
      <c r="M73" s="141">
        <f t="shared" si="139"/>
        <v>0.6</v>
      </c>
      <c r="N73" s="40">
        <f t="shared" si="140"/>
        <v>2</v>
      </c>
      <c r="O73" s="141">
        <f t="shared" si="141"/>
        <v>0.8</v>
      </c>
      <c r="P73" s="141">
        <f>(U73-M73)</f>
        <v>1.4</v>
      </c>
      <c r="Q73" s="39">
        <v>3</v>
      </c>
      <c r="R73" s="39">
        <v>0</v>
      </c>
      <c r="S73" s="39">
        <v>2</v>
      </c>
      <c r="T73" s="39">
        <v>0</v>
      </c>
      <c r="U73" s="41">
        <v>2</v>
      </c>
      <c r="V73" s="40">
        <f>SUM(Q73:U73)</f>
        <v>7</v>
      </c>
      <c r="W73" s="141">
        <f>AVERAGE(Q73:U73)</f>
        <v>1.4</v>
      </c>
      <c r="X73" s="40">
        <f>MAX(Q73:U73)-MIN(Q73:U73)</f>
        <v>3</v>
      </c>
      <c r="Y73" s="141">
        <f>_xlfn.STDEV.P(Q73:U73)</f>
        <v>1.2</v>
      </c>
      <c r="Z73" s="141">
        <f t="shared" si="142"/>
        <v>0.60000000000000009</v>
      </c>
      <c r="AA73" s="42">
        <f t="shared" si="143"/>
        <v>10</v>
      </c>
      <c r="AB73" s="144">
        <f t="shared" si="144"/>
        <v>1</v>
      </c>
      <c r="AC73" s="42">
        <f t="shared" si="152"/>
        <v>3</v>
      </c>
      <c r="AD73" s="144">
        <f t="shared" si="145"/>
        <v>1.0954451150103321</v>
      </c>
      <c r="AE73" s="144">
        <f t="shared" si="146"/>
        <v>1</v>
      </c>
    </row>
    <row r="74" spans="2:31" ht="15.75" thickBot="1" x14ac:dyDescent="0.3">
      <c r="B74" s="58" t="s">
        <v>28</v>
      </c>
      <c r="C74" s="43" t="s">
        <v>307</v>
      </c>
      <c r="D74" s="247">
        <f>(D73/D113)</f>
        <v>0</v>
      </c>
      <c r="E74" s="247">
        <f t="shared" ref="E74:H74" si="163">(E73/E113)</f>
        <v>0</v>
      </c>
      <c r="F74" s="247">
        <f t="shared" si="163"/>
        <v>0</v>
      </c>
      <c r="G74" s="138">
        <f t="shared" si="163"/>
        <v>0</v>
      </c>
      <c r="H74" s="138">
        <f t="shared" si="163"/>
        <v>0</v>
      </c>
      <c r="I74" s="138">
        <f>(I73/I113)</f>
        <v>0.08</v>
      </c>
      <c r="J74" s="138">
        <f t="shared" ref="J74:K74" si="164">(J73/J113)</f>
        <v>0</v>
      </c>
      <c r="K74" s="138">
        <f t="shared" si="164"/>
        <v>0.04</v>
      </c>
      <c r="L74" s="139">
        <f t="shared" ref="L74" si="165">(L73/L113)</f>
        <v>2.2556390977443608E-2</v>
      </c>
      <c r="M74" s="137"/>
      <c r="N74" s="137"/>
      <c r="O74" s="137"/>
      <c r="P74" s="137"/>
      <c r="Q74" s="138">
        <f t="shared" ref="Q74:T74" si="166">(Q73/Q113)</f>
        <v>8.8235294117647065E-2</v>
      </c>
      <c r="R74" s="138">
        <f t="shared" si="166"/>
        <v>0</v>
      </c>
      <c r="S74" s="138">
        <f t="shared" si="166"/>
        <v>6.4516129032258063E-2</v>
      </c>
      <c r="T74" s="138">
        <f t="shared" si="166"/>
        <v>0</v>
      </c>
      <c r="U74" s="136">
        <f t="shared" ref="U74:AA74" si="167">(U73/U113)</f>
        <v>5.7142857142857141E-2</v>
      </c>
      <c r="V74" s="139">
        <f t="shared" si="167"/>
        <v>4.3209876543209874E-2</v>
      </c>
      <c r="W74" s="137"/>
      <c r="X74" s="137"/>
      <c r="Y74" s="137"/>
      <c r="Z74" s="137"/>
      <c r="AA74" s="140">
        <f t="shared" si="167"/>
        <v>3.3898305084745763E-2</v>
      </c>
      <c r="AB74" s="153"/>
      <c r="AC74" s="153"/>
      <c r="AD74" s="153"/>
      <c r="AE74" s="153"/>
    </row>
    <row r="75" spans="2:31" x14ac:dyDescent="0.25">
      <c r="B75" s="63">
        <v>1200</v>
      </c>
      <c r="C75" s="38" t="s">
        <v>307</v>
      </c>
      <c r="D75" s="248">
        <v>0</v>
      </c>
      <c r="E75" s="248">
        <v>0</v>
      </c>
      <c r="F75" s="248">
        <v>2</v>
      </c>
      <c r="G75" s="52">
        <v>0</v>
      </c>
      <c r="H75" s="52">
        <v>0</v>
      </c>
      <c r="I75" s="52">
        <v>0</v>
      </c>
      <c r="J75" s="52">
        <v>1</v>
      </c>
      <c r="K75" s="52">
        <v>0</v>
      </c>
      <c r="L75" s="40">
        <f t="shared" si="138"/>
        <v>1</v>
      </c>
      <c r="M75" s="141">
        <f t="shared" si="139"/>
        <v>0.2</v>
      </c>
      <c r="N75" s="40">
        <f t="shared" si="140"/>
        <v>1</v>
      </c>
      <c r="O75" s="141">
        <f t="shared" si="141"/>
        <v>0.4</v>
      </c>
      <c r="P75" s="141">
        <f>(U75-M75)</f>
        <v>0.8</v>
      </c>
      <c r="Q75" s="52">
        <v>0</v>
      </c>
      <c r="R75" s="52">
        <v>2</v>
      </c>
      <c r="S75" s="52">
        <v>2</v>
      </c>
      <c r="T75" s="52">
        <v>1</v>
      </c>
      <c r="U75" s="54">
        <v>1</v>
      </c>
      <c r="V75" s="53">
        <f>SUM(Q75:U75)</f>
        <v>6</v>
      </c>
      <c r="W75" s="141">
        <f>AVERAGE(Q75:U75)</f>
        <v>1.2</v>
      </c>
      <c r="X75" s="40">
        <f>MAX(Q75:U75)-MIN(Q75:U75)</f>
        <v>2</v>
      </c>
      <c r="Y75" s="141">
        <f>_xlfn.STDEV.P(Q75:U75)</f>
        <v>0.74833147735478833</v>
      </c>
      <c r="Z75" s="141">
        <f t="shared" si="142"/>
        <v>-0.19999999999999996</v>
      </c>
      <c r="AA75" s="42">
        <f t="shared" si="143"/>
        <v>7</v>
      </c>
      <c r="AB75" s="144">
        <f t="shared" si="144"/>
        <v>0.7</v>
      </c>
      <c r="AC75" s="42">
        <f t="shared" si="152"/>
        <v>2</v>
      </c>
      <c r="AD75" s="144">
        <f t="shared" si="145"/>
        <v>0.78102496759066542</v>
      </c>
      <c r="AE75" s="144">
        <f t="shared" si="146"/>
        <v>0.30000000000000004</v>
      </c>
    </row>
    <row r="76" spans="2:31" ht="15.75" thickBot="1" x14ac:dyDescent="0.3">
      <c r="B76" s="58" t="s">
        <v>28</v>
      </c>
      <c r="C76" s="43" t="s">
        <v>307</v>
      </c>
      <c r="D76" s="247">
        <f>(D75/D113)</f>
        <v>0</v>
      </c>
      <c r="E76" s="247">
        <f t="shared" ref="E76:H76" si="168">(E75/E113)</f>
        <v>0</v>
      </c>
      <c r="F76" s="247">
        <f t="shared" si="168"/>
        <v>4.6511627906976744E-2</v>
      </c>
      <c r="G76" s="138">
        <f t="shared" si="168"/>
        <v>0</v>
      </c>
      <c r="H76" s="138">
        <f t="shared" si="168"/>
        <v>0</v>
      </c>
      <c r="I76" s="138">
        <f>(I75/I113)</f>
        <v>0</v>
      </c>
      <c r="J76" s="138">
        <f t="shared" ref="J76:K76" si="169">(J75/J113)</f>
        <v>4.3478260869565216E-2</v>
      </c>
      <c r="K76" s="138">
        <f t="shared" si="169"/>
        <v>0</v>
      </c>
      <c r="L76" s="139">
        <f t="shared" ref="L76" si="170">(L75/L113)</f>
        <v>7.5187969924812026E-3</v>
      </c>
      <c r="M76" s="137"/>
      <c r="N76" s="137"/>
      <c r="O76" s="137"/>
      <c r="P76" s="137"/>
      <c r="Q76" s="138">
        <f t="shared" ref="Q76:T76" si="171">(Q75/Q113)</f>
        <v>0</v>
      </c>
      <c r="R76" s="138">
        <f t="shared" si="171"/>
        <v>6.6666666666666666E-2</v>
      </c>
      <c r="S76" s="138">
        <f t="shared" si="171"/>
        <v>6.4516129032258063E-2</v>
      </c>
      <c r="T76" s="138">
        <f t="shared" si="171"/>
        <v>3.125E-2</v>
      </c>
      <c r="U76" s="136">
        <f t="shared" ref="U76:AA76" si="172">(U75/U113)</f>
        <v>2.8571428571428571E-2</v>
      </c>
      <c r="V76" s="139">
        <f t="shared" si="172"/>
        <v>3.7037037037037035E-2</v>
      </c>
      <c r="W76" s="137"/>
      <c r="X76" s="137"/>
      <c r="Y76" s="137"/>
      <c r="Z76" s="137"/>
      <c r="AA76" s="140">
        <f t="shared" si="172"/>
        <v>2.3728813559322035E-2</v>
      </c>
      <c r="AB76" s="153"/>
      <c r="AC76" s="153"/>
      <c r="AD76" s="153"/>
      <c r="AE76" s="153"/>
    </row>
    <row r="77" spans="2:31" x14ac:dyDescent="0.25">
      <c r="B77" s="59">
        <v>1300</v>
      </c>
      <c r="C77" s="38" t="s">
        <v>307</v>
      </c>
      <c r="D77" s="38">
        <v>1</v>
      </c>
      <c r="E77" s="38">
        <v>0</v>
      </c>
      <c r="F77" s="38">
        <v>1</v>
      </c>
      <c r="G77" s="39">
        <v>0</v>
      </c>
      <c r="H77" s="39">
        <v>0</v>
      </c>
      <c r="I77" s="39">
        <v>1</v>
      </c>
      <c r="J77" s="39">
        <v>0</v>
      </c>
      <c r="K77" s="39">
        <v>1</v>
      </c>
      <c r="L77" s="40">
        <f t="shared" si="138"/>
        <v>2</v>
      </c>
      <c r="M77" s="141">
        <f t="shared" si="139"/>
        <v>0.4</v>
      </c>
      <c r="N77" s="40">
        <f t="shared" si="140"/>
        <v>1</v>
      </c>
      <c r="O77" s="141">
        <f t="shared" si="141"/>
        <v>0.4898979485566356</v>
      </c>
      <c r="P77" s="141">
        <f>(U77-M77)</f>
        <v>-0.4</v>
      </c>
      <c r="Q77" s="39">
        <v>1</v>
      </c>
      <c r="R77" s="39">
        <v>1</v>
      </c>
      <c r="S77" s="39">
        <v>4</v>
      </c>
      <c r="T77" s="39">
        <v>2</v>
      </c>
      <c r="U77" s="41">
        <v>0</v>
      </c>
      <c r="V77" s="40">
        <f>SUM(Q77:U77)</f>
        <v>8</v>
      </c>
      <c r="W77" s="141">
        <f>AVERAGE(Q77:U77)</f>
        <v>1.6</v>
      </c>
      <c r="X77" s="40">
        <f>MAX(Q77:U77)-MIN(Q77:U77)</f>
        <v>4</v>
      </c>
      <c r="Y77" s="141">
        <f>_xlfn.STDEV.P(Q77:U77)</f>
        <v>1.3564659966250536</v>
      </c>
      <c r="Z77" s="141">
        <f t="shared" si="142"/>
        <v>-1.6</v>
      </c>
      <c r="AA77" s="42">
        <f t="shared" si="143"/>
        <v>10</v>
      </c>
      <c r="AB77" s="144">
        <f t="shared" si="144"/>
        <v>1</v>
      </c>
      <c r="AC77" s="42">
        <f t="shared" si="152"/>
        <v>4</v>
      </c>
      <c r="AD77" s="144">
        <f t="shared" si="145"/>
        <v>1.1832159566199232</v>
      </c>
      <c r="AE77" s="144">
        <f t="shared" si="146"/>
        <v>-1</v>
      </c>
    </row>
    <row r="78" spans="2:31" ht="15.75" thickBot="1" x14ac:dyDescent="0.3">
      <c r="B78" s="58" t="s">
        <v>28</v>
      </c>
      <c r="C78" s="43" t="s">
        <v>307</v>
      </c>
      <c r="D78" s="247">
        <f>(D77/D113)</f>
        <v>0.04</v>
      </c>
      <c r="E78" s="247">
        <f t="shared" ref="E78:H78" si="173">(E77/E113)</f>
        <v>0</v>
      </c>
      <c r="F78" s="247">
        <f t="shared" si="173"/>
        <v>2.3255813953488372E-2</v>
      </c>
      <c r="G78" s="138">
        <f t="shared" si="173"/>
        <v>0</v>
      </c>
      <c r="H78" s="138">
        <f t="shared" si="173"/>
        <v>0</v>
      </c>
      <c r="I78" s="138">
        <f>(I77/I113)</f>
        <v>0.04</v>
      </c>
      <c r="J78" s="138">
        <f t="shared" ref="J78:K78" si="174">(J77/J113)</f>
        <v>0</v>
      </c>
      <c r="K78" s="138">
        <f t="shared" si="174"/>
        <v>0.04</v>
      </c>
      <c r="L78" s="139">
        <f t="shared" ref="L78" si="175">(L77/L113)</f>
        <v>1.5037593984962405E-2</v>
      </c>
      <c r="M78" s="137"/>
      <c r="N78" s="137"/>
      <c r="O78" s="137"/>
      <c r="P78" s="137"/>
      <c r="Q78" s="138">
        <f t="shared" ref="Q78:T78" si="176">(Q77/Q113)</f>
        <v>2.9411764705882353E-2</v>
      </c>
      <c r="R78" s="138">
        <f t="shared" si="176"/>
        <v>3.3333333333333333E-2</v>
      </c>
      <c r="S78" s="138">
        <f t="shared" si="176"/>
        <v>0.12903225806451613</v>
      </c>
      <c r="T78" s="138">
        <f t="shared" si="176"/>
        <v>6.25E-2</v>
      </c>
      <c r="U78" s="136">
        <f t="shared" ref="U78:AA78" si="177">(U77/U113)</f>
        <v>0</v>
      </c>
      <c r="V78" s="139">
        <f t="shared" si="177"/>
        <v>4.9382716049382713E-2</v>
      </c>
      <c r="W78" s="137"/>
      <c r="X78" s="137"/>
      <c r="Y78" s="137"/>
      <c r="Z78" s="137"/>
      <c r="AA78" s="140">
        <f t="shared" si="177"/>
        <v>3.3898305084745763E-2</v>
      </c>
      <c r="AB78" s="153"/>
      <c r="AC78" s="153"/>
      <c r="AD78" s="153"/>
      <c r="AE78" s="153"/>
    </row>
    <row r="79" spans="2:31" x14ac:dyDescent="0.25">
      <c r="B79" s="59">
        <v>1400</v>
      </c>
      <c r="C79" s="38" t="s">
        <v>307</v>
      </c>
      <c r="D79" s="38">
        <v>0</v>
      </c>
      <c r="E79" s="38">
        <v>0</v>
      </c>
      <c r="F79" s="38">
        <v>0</v>
      </c>
      <c r="G79" s="39">
        <v>2</v>
      </c>
      <c r="H79" s="39">
        <v>1</v>
      </c>
      <c r="I79" s="39">
        <v>2</v>
      </c>
      <c r="J79" s="39">
        <v>1</v>
      </c>
      <c r="K79" s="39">
        <v>1</v>
      </c>
      <c r="L79" s="40">
        <f t="shared" si="138"/>
        <v>7</v>
      </c>
      <c r="M79" s="141">
        <f t="shared" si="139"/>
        <v>1.4</v>
      </c>
      <c r="N79" s="40">
        <f t="shared" si="140"/>
        <v>1</v>
      </c>
      <c r="O79" s="141">
        <f t="shared" si="141"/>
        <v>0.4898979485566356</v>
      </c>
      <c r="P79" s="141">
        <f>(U79-M79)</f>
        <v>-0.39999999999999991</v>
      </c>
      <c r="Q79" s="39">
        <v>2</v>
      </c>
      <c r="R79" s="39">
        <v>3</v>
      </c>
      <c r="S79" s="39">
        <v>0</v>
      </c>
      <c r="T79" s="39">
        <v>2</v>
      </c>
      <c r="U79" s="41">
        <v>1</v>
      </c>
      <c r="V79" s="40">
        <f>SUM(Q79:U79)</f>
        <v>8</v>
      </c>
      <c r="W79" s="141">
        <f>AVERAGE(Q79:U79)</f>
        <v>1.6</v>
      </c>
      <c r="X79" s="40">
        <f>MAX(Q79:U79)-MIN(Q79:U79)</f>
        <v>3</v>
      </c>
      <c r="Y79" s="141">
        <f>_xlfn.STDEV.P(Q79:U79)</f>
        <v>1.019803902718557</v>
      </c>
      <c r="Z79" s="141">
        <f t="shared" si="142"/>
        <v>-0.60000000000000009</v>
      </c>
      <c r="AA79" s="42">
        <f t="shared" si="143"/>
        <v>15</v>
      </c>
      <c r="AB79" s="144">
        <f t="shared" si="144"/>
        <v>1.5</v>
      </c>
      <c r="AC79" s="42">
        <f t="shared" si="152"/>
        <v>3</v>
      </c>
      <c r="AD79" s="144">
        <f t="shared" si="145"/>
        <v>0.80622577482985502</v>
      </c>
      <c r="AE79" s="144">
        <f t="shared" si="146"/>
        <v>-0.5</v>
      </c>
    </row>
    <row r="80" spans="2:31" ht="15.75" thickBot="1" x14ac:dyDescent="0.3">
      <c r="B80" s="58" t="s">
        <v>28</v>
      </c>
      <c r="C80" s="43" t="s">
        <v>307</v>
      </c>
      <c r="D80" s="247">
        <f>(D79/D113)</f>
        <v>0</v>
      </c>
      <c r="E80" s="247">
        <f t="shared" ref="E80:H80" si="178">(E79/E113)</f>
        <v>0</v>
      </c>
      <c r="F80" s="247">
        <f t="shared" si="178"/>
        <v>0</v>
      </c>
      <c r="G80" s="138">
        <f t="shared" si="178"/>
        <v>8.3333333333333329E-2</v>
      </c>
      <c r="H80" s="138">
        <f t="shared" si="178"/>
        <v>2.7777777777777776E-2</v>
      </c>
      <c r="I80" s="138">
        <f>(I79/I113)</f>
        <v>0.08</v>
      </c>
      <c r="J80" s="138">
        <f t="shared" ref="J80:K80" si="179">(J79/J113)</f>
        <v>4.3478260869565216E-2</v>
      </c>
      <c r="K80" s="138">
        <f t="shared" si="179"/>
        <v>0.04</v>
      </c>
      <c r="L80" s="139">
        <f t="shared" ref="L80" si="180">(L79/L113)</f>
        <v>5.2631578947368418E-2</v>
      </c>
      <c r="M80" s="137"/>
      <c r="N80" s="137"/>
      <c r="O80" s="137"/>
      <c r="P80" s="137"/>
      <c r="Q80" s="138">
        <f t="shared" ref="Q80:T80" si="181">(Q79/Q113)</f>
        <v>5.8823529411764705E-2</v>
      </c>
      <c r="R80" s="138">
        <f t="shared" si="181"/>
        <v>0.1</v>
      </c>
      <c r="S80" s="138">
        <f t="shared" si="181"/>
        <v>0</v>
      </c>
      <c r="T80" s="138">
        <f t="shared" si="181"/>
        <v>6.25E-2</v>
      </c>
      <c r="U80" s="136">
        <f t="shared" ref="U80:AA80" si="182">(U79/U113)</f>
        <v>2.8571428571428571E-2</v>
      </c>
      <c r="V80" s="139">
        <f t="shared" si="182"/>
        <v>4.9382716049382713E-2</v>
      </c>
      <c r="W80" s="137"/>
      <c r="X80" s="137"/>
      <c r="Y80" s="137"/>
      <c r="Z80" s="137"/>
      <c r="AA80" s="140">
        <f t="shared" si="182"/>
        <v>5.0847457627118647E-2</v>
      </c>
      <c r="AB80" s="153"/>
      <c r="AC80" s="153"/>
      <c r="AD80" s="153"/>
      <c r="AE80" s="153"/>
    </row>
    <row r="81" spans="2:31" x14ac:dyDescent="0.25">
      <c r="B81" s="59">
        <v>1500</v>
      </c>
      <c r="C81" s="38" t="s">
        <v>307</v>
      </c>
      <c r="D81" s="38">
        <v>2</v>
      </c>
      <c r="E81" s="38">
        <v>1</v>
      </c>
      <c r="F81" s="38">
        <v>0</v>
      </c>
      <c r="G81" s="39">
        <v>1</v>
      </c>
      <c r="H81" s="39">
        <v>0</v>
      </c>
      <c r="I81" s="39">
        <v>0</v>
      </c>
      <c r="J81" s="39">
        <v>1</v>
      </c>
      <c r="K81" s="39">
        <v>1</v>
      </c>
      <c r="L81" s="40">
        <f t="shared" si="138"/>
        <v>3</v>
      </c>
      <c r="M81" s="141">
        <f t="shared" si="139"/>
        <v>0.6</v>
      </c>
      <c r="N81" s="40">
        <f t="shared" si="140"/>
        <v>1</v>
      </c>
      <c r="O81" s="141">
        <f t="shared" si="141"/>
        <v>0.4898979485566356</v>
      </c>
      <c r="P81" s="141">
        <f>(U81-M81)</f>
        <v>0.4</v>
      </c>
      <c r="Q81" s="39">
        <v>1</v>
      </c>
      <c r="R81" s="39">
        <v>3</v>
      </c>
      <c r="S81" s="39">
        <v>1</v>
      </c>
      <c r="T81" s="39">
        <v>1</v>
      </c>
      <c r="U81" s="41">
        <v>1</v>
      </c>
      <c r="V81" s="40">
        <f>SUM(Q81:U81)</f>
        <v>7</v>
      </c>
      <c r="W81" s="141">
        <f>AVERAGE(Q81:U81)</f>
        <v>1.4</v>
      </c>
      <c r="X81" s="40">
        <f>MAX(Q81:U81)-MIN(Q81:U81)</f>
        <v>2</v>
      </c>
      <c r="Y81" s="141">
        <f>_xlfn.STDEV.P(Q81:U81)</f>
        <v>0.8</v>
      </c>
      <c r="Z81" s="141">
        <f t="shared" si="142"/>
        <v>-0.39999999999999991</v>
      </c>
      <c r="AA81" s="42">
        <f t="shared" si="143"/>
        <v>10</v>
      </c>
      <c r="AB81" s="144">
        <f t="shared" si="144"/>
        <v>1</v>
      </c>
      <c r="AC81" s="42">
        <f t="shared" si="152"/>
        <v>3</v>
      </c>
      <c r="AD81" s="144">
        <f t="shared" si="145"/>
        <v>0.7745966692414834</v>
      </c>
      <c r="AE81" s="144">
        <f t="shared" si="146"/>
        <v>0</v>
      </c>
    </row>
    <row r="82" spans="2:31" ht="15.75" thickBot="1" x14ac:dyDescent="0.3">
      <c r="B82" s="58" t="s">
        <v>28</v>
      </c>
      <c r="C82" s="43" t="s">
        <v>307</v>
      </c>
      <c r="D82" s="247">
        <f>(D81/D113)</f>
        <v>0.08</v>
      </c>
      <c r="E82" s="247">
        <f t="shared" ref="E82:H82" si="183">(E81/E113)</f>
        <v>3.4482758620689655E-2</v>
      </c>
      <c r="F82" s="247">
        <f t="shared" si="183"/>
        <v>0</v>
      </c>
      <c r="G82" s="138">
        <f t="shared" si="183"/>
        <v>4.1666666666666664E-2</v>
      </c>
      <c r="H82" s="138">
        <f t="shared" si="183"/>
        <v>0</v>
      </c>
      <c r="I82" s="138">
        <f>(I81/I113)</f>
        <v>0</v>
      </c>
      <c r="J82" s="138">
        <f t="shared" ref="J82:K82" si="184">(J81/J113)</f>
        <v>4.3478260869565216E-2</v>
      </c>
      <c r="K82" s="138">
        <f t="shared" si="184"/>
        <v>0.04</v>
      </c>
      <c r="L82" s="139">
        <f t="shared" ref="L82" si="185">(L81/L113)</f>
        <v>2.2556390977443608E-2</v>
      </c>
      <c r="M82" s="137"/>
      <c r="N82" s="137"/>
      <c r="O82" s="137"/>
      <c r="P82" s="137"/>
      <c r="Q82" s="138">
        <f t="shared" ref="Q82:T82" si="186">(Q81/Q113)</f>
        <v>2.9411764705882353E-2</v>
      </c>
      <c r="R82" s="138">
        <f t="shared" si="186"/>
        <v>0.1</v>
      </c>
      <c r="S82" s="138">
        <f t="shared" si="186"/>
        <v>3.2258064516129031E-2</v>
      </c>
      <c r="T82" s="138">
        <f t="shared" si="186"/>
        <v>3.125E-2</v>
      </c>
      <c r="U82" s="136">
        <f t="shared" ref="U82:AA82" si="187">(U81/U113)</f>
        <v>2.8571428571428571E-2</v>
      </c>
      <c r="V82" s="139">
        <f t="shared" si="187"/>
        <v>4.3209876543209874E-2</v>
      </c>
      <c r="W82" s="137"/>
      <c r="X82" s="137"/>
      <c r="Y82" s="137"/>
      <c r="Z82" s="137"/>
      <c r="AA82" s="140">
        <f t="shared" si="187"/>
        <v>3.3898305084745763E-2</v>
      </c>
      <c r="AB82" s="153"/>
      <c r="AC82" s="153"/>
      <c r="AD82" s="153"/>
      <c r="AE82" s="153"/>
    </row>
    <row r="83" spans="2:31" x14ac:dyDescent="0.25">
      <c r="B83" s="59">
        <v>1600</v>
      </c>
      <c r="C83" s="38" t="s">
        <v>307</v>
      </c>
      <c r="D83" s="38">
        <v>1</v>
      </c>
      <c r="E83" s="38">
        <v>1</v>
      </c>
      <c r="F83" s="38">
        <v>2</v>
      </c>
      <c r="G83" s="39">
        <v>0</v>
      </c>
      <c r="H83" s="39">
        <v>4</v>
      </c>
      <c r="I83" s="39">
        <v>3</v>
      </c>
      <c r="J83" s="39">
        <v>1</v>
      </c>
      <c r="K83" s="39">
        <v>3</v>
      </c>
      <c r="L83" s="40">
        <f t="shared" si="138"/>
        <v>11</v>
      </c>
      <c r="M83" s="141">
        <f t="shared" si="139"/>
        <v>2.2000000000000002</v>
      </c>
      <c r="N83" s="40">
        <f t="shared" si="140"/>
        <v>4</v>
      </c>
      <c r="O83" s="141">
        <f t="shared" si="141"/>
        <v>1.4696938456699069</v>
      </c>
      <c r="P83" s="141">
        <f>(U83-M83)</f>
        <v>-2.2000000000000002</v>
      </c>
      <c r="Q83" s="39">
        <v>2</v>
      </c>
      <c r="R83" s="39">
        <v>1</v>
      </c>
      <c r="S83" s="39">
        <v>0</v>
      </c>
      <c r="T83" s="39">
        <v>1</v>
      </c>
      <c r="U83" s="41">
        <v>0</v>
      </c>
      <c r="V83" s="40">
        <f>SUM(Q83:U83)</f>
        <v>4</v>
      </c>
      <c r="W83" s="141">
        <f>AVERAGE(Q83:U83)</f>
        <v>0.8</v>
      </c>
      <c r="X83" s="40">
        <f>MAX(Q83:U83)-MIN(Q83:U83)</f>
        <v>2</v>
      </c>
      <c r="Y83" s="141">
        <f>_xlfn.STDEV.P(Q83:U83)</f>
        <v>0.74833147735478833</v>
      </c>
      <c r="Z83" s="141">
        <f t="shared" si="142"/>
        <v>-0.8</v>
      </c>
      <c r="AA83" s="42">
        <f t="shared" si="143"/>
        <v>15</v>
      </c>
      <c r="AB83" s="144">
        <f t="shared" si="144"/>
        <v>1.5</v>
      </c>
      <c r="AC83" s="42">
        <f t="shared" si="152"/>
        <v>4</v>
      </c>
      <c r="AD83" s="144">
        <f t="shared" si="145"/>
        <v>1.3601470508735443</v>
      </c>
      <c r="AE83" s="144">
        <f t="shared" si="146"/>
        <v>-1.5</v>
      </c>
    </row>
    <row r="84" spans="2:31" ht="15.75" thickBot="1" x14ac:dyDescent="0.3">
      <c r="B84" s="58" t="s">
        <v>28</v>
      </c>
      <c r="C84" s="43" t="s">
        <v>307</v>
      </c>
      <c r="D84" s="247">
        <f>(D83/D113)</f>
        <v>0.04</v>
      </c>
      <c r="E84" s="247">
        <f t="shared" ref="E84:H84" si="188">(E83/E113)</f>
        <v>3.4482758620689655E-2</v>
      </c>
      <c r="F84" s="247">
        <f t="shared" si="188"/>
        <v>4.6511627906976744E-2</v>
      </c>
      <c r="G84" s="138">
        <f t="shared" si="188"/>
        <v>0</v>
      </c>
      <c r="H84" s="138">
        <f t="shared" si="188"/>
        <v>0.1111111111111111</v>
      </c>
      <c r="I84" s="138">
        <f>(I83/I113)</f>
        <v>0.12</v>
      </c>
      <c r="J84" s="138">
        <f t="shared" ref="J84:K84" si="189">(J83/J113)</f>
        <v>4.3478260869565216E-2</v>
      </c>
      <c r="K84" s="138">
        <f t="shared" si="189"/>
        <v>0.12</v>
      </c>
      <c r="L84" s="139">
        <f t="shared" ref="L84" si="190">(L83/L113)</f>
        <v>8.2706766917293228E-2</v>
      </c>
      <c r="M84" s="137"/>
      <c r="N84" s="137"/>
      <c r="O84" s="137"/>
      <c r="P84" s="137"/>
      <c r="Q84" s="138">
        <f t="shared" ref="Q84:T84" si="191">(Q83/Q113)</f>
        <v>5.8823529411764705E-2</v>
      </c>
      <c r="R84" s="138">
        <f t="shared" si="191"/>
        <v>3.3333333333333333E-2</v>
      </c>
      <c r="S84" s="138">
        <f t="shared" si="191"/>
        <v>0</v>
      </c>
      <c r="T84" s="138">
        <f t="shared" si="191"/>
        <v>3.125E-2</v>
      </c>
      <c r="U84" s="136">
        <f t="shared" ref="U84:AA84" si="192">(U83/U113)</f>
        <v>0</v>
      </c>
      <c r="V84" s="139">
        <f t="shared" si="192"/>
        <v>2.4691358024691357E-2</v>
      </c>
      <c r="W84" s="137"/>
      <c r="X84" s="137"/>
      <c r="Y84" s="137"/>
      <c r="Z84" s="137"/>
      <c r="AA84" s="140">
        <f t="shared" si="192"/>
        <v>5.0847457627118647E-2</v>
      </c>
      <c r="AB84" s="153"/>
      <c r="AC84" s="153"/>
      <c r="AD84" s="153"/>
      <c r="AE84" s="153"/>
    </row>
    <row r="85" spans="2:31" x14ac:dyDescent="0.25">
      <c r="B85" s="59">
        <v>1700</v>
      </c>
      <c r="C85" s="38" t="s">
        <v>307</v>
      </c>
      <c r="D85" s="38">
        <v>0</v>
      </c>
      <c r="E85" s="38">
        <v>1</v>
      </c>
      <c r="F85" s="38">
        <v>2</v>
      </c>
      <c r="G85" s="39">
        <v>2</v>
      </c>
      <c r="H85" s="39">
        <v>1</v>
      </c>
      <c r="I85" s="39">
        <v>0</v>
      </c>
      <c r="J85" s="39">
        <v>6</v>
      </c>
      <c r="K85" s="39">
        <v>1</v>
      </c>
      <c r="L85" s="40">
        <f t="shared" si="138"/>
        <v>10</v>
      </c>
      <c r="M85" s="141">
        <f t="shared" si="139"/>
        <v>2</v>
      </c>
      <c r="N85" s="40">
        <f t="shared" si="140"/>
        <v>6</v>
      </c>
      <c r="O85" s="141">
        <f t="shared" si="141"/>
        <v>2.0976176963403033</v>
      </c>
      <c r="P85" s="141">
        <f>(U85-M85)</f>
        <v>1</v>
      </c>
      <c r="Q85" s="39">
        <v>1</v>
      </c>
      <c r="R85" s="39">
        <v>2</v>
      </c>
      <c r="S85" s="39">
        <v>2</v>
      </c>
      <c r="T85" s="39">
        <v>4</v>
      </c>
      <c r="U85" s="41">
        <v>3</v>
      </c>
      <c r="V85" s="40">
        <f>SUM(Q85:U85)</f>
        <v>12</v>
      </c>
      <c r="W85" s="141">
        <f>AVERAGE(Q85:U85)</f>
        <v>2.4</v>
      </c>
      <c r="X85" s="40">
        <f>MAX(Q85:U85)-MIN(Q85:U85)</f>
        <v>3</v>
      </c>
      <c r="Y85" s="141">
        <f>_xlfn.STDEV.P(Q85:U85)</f>
        <v>1.019803902718557</v>
      </c>
      <c r="Z85" s="141">
        <f t="shared" si="142"/>
        <v>0.60000000000000009</v>
      </c>
      <c r="AA85" s="42">
        <f t="shared" si="143"/>
        <v>22</v>
      </c>
      <c r="AB85" s="144">
        <f t="shared" si="144"/>
        <v>2.2000000000000002</v>
      </c>
      <c r="AC85" s="42">
        <f t="shared" si="152"/>
        <v>6</v>
      </c>
      <c r="AD85" s="144">
        <f t="shared" si="145"/>
        <v>1.6613247725836149</v>
      </c>
      <c r="AE85" s="144">
        <f t="shared" si="146"/>
        <v>0.79999999999999982</v>
      </c>
    </row>
    <row r="86" spans="2:31" ht="15.75" thickBot="1" x14ac:dyDescent="0.3">
      <c r="B86" s="58" t="s">
        <v>28</v>
      </c>
      <c r="C86" s="43" t="s">
        <v>307</v>
      </c>
      <c r="D86" s="247">
        <f>(D85/D113)</f>
        <v>0</v>
      </c>
      <c r="E86" s="247">
        <f t="shared" ref="E86:H86" si="193">(E85/E113)</f>
        <v>3.4482758620689655E-2</v>
      </c>
      <c r="F86" s="247">
        <f t="shared" si="193"/>
        <v>4.6511627906976744E-2</v>
      </c>
      <c r="G86" s="138">
        <f t="shared" si="193"/>
        <v>8.3333333333333329E-2</v>
      </c>
      <c r="H86" s="138">
        <f t="shared" si="193"/>
        <v>2.7777777777777776E-2</v>
      </c>
      <c r="I86" s="138">
        <f>(I85/I113)</f>
        <v>0</v>
      </c>
      <c r="J86" s="138">
        <f t="shared" ref="J86:K86" si="194">(J85/J113)</f>
        <v>0.2608695652173913</v>
      </c>
      <c r="K86" s="138">
        <f t="shared" si="194"/>
        <v>0.04</v>
      </c>
      <c r="L86" s="139">
        <f t="shared" ref="L86" si="195">(L85/L113)</f>
        <v>7.5187969924812026E-2</v>
      </c>
      <c r="M86" s="137"/>
      <c r="N86" s="137"/>
      <c r="O86" s="137"/>
      <c r="P86" s="137"/>
      <c r="Q86" s="138">
        <f t="shared" ref="Q86:T86" si="196">(Q85/Q113)</f>
        <v>2.9411764705882353E-2</v>
      </c>
      <c r="R86" s="138">
        <f t="shared" si="196"/>
        <v>6.6666666666666666E-2</v>
      </c>
      <c r="S86" s="138">
        <f t="shared" si="196"/>
        <v>6.4516129032258063E-2</v>
      </c>
      <c r="T86" s="138">
        <f t="shared" si="196"/>
        <v>0.125</v>
      </c>
      <c r="U86" s="136">
        <f t="shared" ref="U86:AA86" si="197">(U85/U113)</f>
        <v>8.5714285714285715E-2</v>
      </c>
      <c r="V86" s="139">
        <f t="shared" si="197"/>
        <v>7.407407407407407E-2</v>
      </c>
      <c r="W86" s="137"/>
      <c r="X86" s="137"/>
      <c r="Y86" s="137"/>
      <c r="Z86" s="137"/>
      <c r="AA86" s="140">
        <f t="shared" si="197"/>
        <v>7.4576271186440682E-2</v>
      </c>
      <c r="AB86" s="153"/>
      <c r="AC86" s="153"/>
      <c r="AD86" s="153"/>
      <c r="AE86" s="153"/>
    </row>
    <row r="87" spans="2:31" x14ac:dyDescent="0.25">
      <c r="B87" s="59">
        <v>1800</v>
      </c>
      <c r="C87" s="38" t="s">
        <v>307</v>
      </c>
      <c r="D87" s="38">
        <v>1</v>
      </c>
      <c r="E87" s="38">
        <v>1</v>
      </c>
      <c r="F87" s="38">
        <v>1</v>
      </c>
      <c r="G87" s="39">
        <v>1</v>
      </c>
      <c r="H87" s="39">
        <v>0</v>
      </c>
      <c r="I87" s="39">
        <v>2</v>
      </c>
      <c r="J87" s="39">
        <v>0</v>
      </c>
      <c r="K87" s="39">
        <v>1</v>
      </c>
      <c r="L87" s="40">
        <f t="shared" si="138"/>
        <v>4</v>
      </c>
      <c r="M87" s="141">
        <f t="shared" si="139"/>
        <v>0.8</v>
      </c>
      <c r="N87" s="40">
        <f t="shared" si="140"/>
        <v>2</v>
      </c>
      <c r="O87" s="141">
        <f t="shared" si="141"/>
        <v>0.74833147735478833</v>
      </c>
      <c r="P87" s="141">
        <f>(U87-M87)</f>
        <v>-0.8</v>
      </c>
      <c r="Q87" s="39">
        <v>0</v>
      </c>
      <c r="R87" s="39">
        <v>3</v>
      </c>
      <c r="S87" s="39">
        <v>5</v>
      </c>
      <c r="T87" s="39">
        <v>1</v>
      </c>
      <c r="U87" s="41">
        <v>0</v>
      </c>
      <c r="V87" s="40">
        <f>SUM(Q87:U87)</f>
        <v>9</v>
      </c>
      <c r="W87" s="141">
        <f>AVERAGE(Q87:U87)</f>
        <v>1.8</v>
      </c>
      <c r="X87" s="40">
        <f>MAX(Q87:U87)-MIN(Q87:U87)</f>
        <v>5</v>
      </c>
      <c r="Y87" s="141">
        <f>_xlfn.STDEV.P(Q87:U87)</f>
        <v>1.9390719429665315</v>
      </c>
      <c r="Z87" s="141">
        <f t="shared" si="142"/>
        <v>-1.8</v>
      </c>
      <c r="AA87" s="42">
        <f t="shared" si="143"/>
        <v>13</v>
      </c>
      <c r="AB87" s="144">
        <f t="shared" si="144"/>
        <v>1.3</v>
      </c>
      <c r="AC87" s="42">
        <f t="shared" si="152"/>
        <v>5</v>
      </c>
      <c r="AD87" s="144">
        <f t="shared" si="145"/>
        <v>1.5524174696260025</v>
      </c>
      <c r="AE87" s="144">
        <f t="shared" si="146"/>
        <v>-1.3</v>
      </c>
    </row>
    <row r="88" spans="2:31" ht="15.75" thickBot="1" x14ac:dyDescent="0.3">
      <c r="B88" s="58" t="s">
        <v>28</v>
      </c>
      <c r="C88" s="43" t="s">
        <v>307</v>
      </c>
      <c r="D88" s="247">
        <f>(D87/D113)</f>
        <v>0.04</v>
      </c>
      <c r="E88" s="247">
        <f t="shared" ref="E88:H88" si="198">(E87/E113)</f>
        <v>3.4482758620689655E-2</v>
      </c>
      <c r="F88" s="247">
        <f t="shared" si="198"/>
        <v>2.3255813953488372E-2</v>
      </c>
      <c r="G88" s="138">
        <f t="shared" si="198"/>
        <v>4.1666666666666664E-2</v>
      </c>
      <c r="H88" s="138">
        <f t="shared" si="198"/>
        <v>0</v>
      </c>
      <c r="I88" s="138">
        <f>(I87/I113)</f>
        <v>0.08</v>
      </c>
      <c r="J88" s="138">
        <f t="shared" ref="J88:K88" si="199">(J87/J113)</f>
        <v>0</v>
      </c>
      <c r="K88" s="138">
        <f t="shared" si="199"/>
        <v>0.04</v>
      </c>
      <c r="L88" s="139">
        <f t="shared" ref="L88" si="200">(L87/L113)</f>
        <v>3.007518796992481E-2</v>
      </c>
      <c r="M88" s="137"/>
      <c r="N88" s="137"/>
      <c r="O88" s="137"/>
      <c r="P88" s="137"/>
      <c r="Q88" s="138">
        <f t="shared" ref="Q88:T88" si="201">(Q87/Q113)</f>
        <v>0</v>
      </c>
      <c r="R88" s="138">
        <f t="shared" si="201"/>
        <v>0.1</v>
      </c>
      <c r="S88" s="138">
        <f t="shared" si="201"/>
        <v>0.16129032258064516</v>
      </c>
      <c r="T88" s="138">
        <f t="shared" si="201"/>
        <v>3.125E-2</v>
      </c>
      <c r="U88" s="136">
        <f t="shared" ref="U88:AA88" si="202">(U87/U113)</f>
        <v>0</v>
      </c>
      <c r="V88" s="139">
        <f t="shared" si="202"/>
        <v>5.5555555555555552E-2</v>
      </c>
      <c r="W88" s="137"/>
      <c r="X88" s="137"/>
      <c r="Y88" s="137"/>
      <c r="Z88" s="137"/>
      <c r="AA88" s="140">
        <f t="shared" si="202"/>
        <v>4.4067796610169491E-2</v>
      </c>
      <c r="AB88" s="153"/>
      <c r="AC88" s="153"/>
      <c r="AD88" s="153"/>
      <c r="AE88" s="153"/>
    </row>
    <row r="89" spans="2:31" x14ac:dyDescent="0.25">
      <c r="B89" s="63">
        <v>1900</v>
      </c>
      <c r="C89" s="38" t="s">
        <v>307</v>
      </c>
      <c r="D89" s="248">
        <v>0</v>
      </c>
      <c r="E89" s="248">
        <v>0</v>
      </c>
      <c r="F89" s="248">
        <v>2</v>
      </c>
      <c r="G89" s="52">
        <v>1</v>
      </c>
      <c r="H89" s="52">
        <v>4</v>
      </c>
      <c r="I89" s="52">
        <v>1</v>
      </c>
      <c r="J89" s="52">
        <v>0</v>
      </c>
      <c r="K89" s="52">
        <v>0</v>
      </c>
      <c r="L89" s="40">
        <f t="shared" si="138"/>
        <v>6</v>
      </c>
      <c r="M89" s="141">
        <f t="shared" si="139"/>
        <v>1.2</v>
      </c>
      <c r="N89" s="40">
        <f t="shared" si="140"/>
        <v>4</v>
      </c>
      <c r="O89" s="141">
        <f t="shared" si="141"/>
        <v>1.4696938456699069</v>
      </c>
      <c r="P89" s="141">
        <f>(U89-M89)</f>
        <v>-1.2</v>
      </c>
      <c r="Q89" s="52">
        <v>1</v>
      </c>
      <c r="R89" s="52">
        <v>0</v>
      </c>
      <c r="S89" s="52">
        <v>0</v>
      </c>
      <c r="T89" s="52">
        <v>1</v>
      </c>
      <c r="U89" s="54">
        <v>0</v>
      </c>
      <c r="V89" s="53">
        <f>SUM(Q89:U89)</f>
        <v>2</v>
      </c>
      <c r="W89" s="141">
        <f>AVERAGE(Q89:U89)</f>
        <v>0.4</v>
      </c>
      <c r="X89" s="40">
        <f>MAX(Q89:U89)-MIN(Q89:U89)</f>
        <v>1</v>
      </c>
      <c r="Y89" s="141">
        <f>_xlfn.STDEV.P(Q89:U89)</f>
        <v>0.4898979485566356</v>
      </c>
      <c r="Z89" s="141">
        <f t="shared" si="142"/>
        <v>-0.4</v>
      </c>
      <c r="AA89" s="42">
        <f t="shared" si="143"/>
        <v>8</v>
      </c>
      <c r="AB89" s="144">
        <f t="shared" si="144"/>
        <v>0.8</v>
      </c>
      <c r="AC89" s="42">
        <f t="shared" si="152"/>
        <v>4</v>
      </c>
      <c r="AD89" s="144">
        <f t="shared" si="145"/>
        <v>1.1661903789690602</v>
      </c>
      <c r="AE89" s="144">
        <f t="shared" si="146"/>
        <v>-0.8</v>
      </c>
    </row>
    <row r="90" spans="2:31" ht="15.75" thickBot="1" x14ac:dyDescent="0.3">
      <c r="B90" s="58" t="s">
        <v>28</v>
      </c>
      <c r="C90" s="43" t="s">
        <v>307</v>
      </c>
      <c r="D90" s="247">
        <f>(D89/D113)</f>
        <v>0</v>
      </c>
      <c r="E90" s="247">
        <f t="shared" ref="E90:H90" si="203">(E89/E113)</f>
        <v>0</v>
      </c>
      <c r="F90" s="247">
        <f t="shared" si="203"/>
        <v>4.6511627906976744E-2</v>
      </c>
      <c r="G90" s="138">
        <f t="shared" si="203"/>
        <v>4.1666666666666664E-2</v>
      </c>
      <c r="H90" s="138">
        <f t="shared" si="203"/>
        <v>0.1111111111111111</v>
      </c>
      <c r="I90" s="138">
        <f>(I89/I113)</f>
        <v>0.04</v>
      </c>
      <c r="J90" s="138">
        <f t="shared" ref="J90:K90" si="204">(J89/J113)</f>
        <v>0</v>
      </c>
      <c r="K90" s="138">
        <f t="shared" si="204"/>
        <v>0</v>
      </c>
      <c r="L90" s="139">
        <f t="shared" ref="L90" si="205">(L89/L113)</f>
        <v>4.5112781954887216E-2</v>
      </c>
      <c r="M90" s="137"/>
      <c r="N90" s="137"/>
      <c r="O90" s="137"/>
      <c r="P90" s="137"/>
      <c r="Q90" s="138">
        <f t="shared" ref="Q90:T90" si="206">(Q89/Q113)</f>
        <v>2.9411764705882353E-2</v>
      </c>
      <c r="R90" s="138">
        <f t="shared" si="206"/>
        <v>0</v>
      </c>
      <c r="S90" s="138">
        <f t="shared" si="206"/>
        <v>0</v>
      </c>
      <c r="T90" s="138">
        <f t="shared" si="206"/>
        <v>3.125E-2</v>
      </c>
      <c r="U90" s="136">
        <f t="shared" ref="U90:AA90" si="207">(U89/U113)</f>
        <v>0</v>
      </c>
      <c r="V90" s="139">
        <f t="shared" si="207"/>
        <v>1.2345679012345678E-2</v>
      </c>
      <c r="W90" s="137"/>
      <c r="X90" s="137"/>
      <c r="Y90" s="137"/>
      <c r="Z90" s="137"/>
      <c r="AA90" s="140">
        <f t="shared" si="207"/>
        <v>2.7118644067796609E-2</v>
      </c>
      <c r="AB90" s="153"/>
      <c r="AC90" s="153"/>
      <c r="AD90" s="153"/>
      <c r="AE90" s="153"/>
    </row>
    <row r="91" spans="2:31" x14ac:dyDescent="0.25">
      <c r="B91" s="59">
        <v>2000</v>
      </c>
      <c r="C91" s="38" t="s">
        <v>307</v>
      </c>
      <c r="D91" s="38">
        <v>1</v>
      </c>
      <c r="E91" s="38">
        <v>2</v>
      </c>
      <c r="F91" s="38">
        <v>1</v>
      </c>
      <c r="G91" s="39">
        <v>0</v>
      </c>
      <c r="H91" s="39">
        <v>0</v>
      </c>
      <c r="I91" s="39">
        <v>0</v>
      </c>
      <c r="J91" s="39">
        <v>0</v>
      </c>
      <c r="K91" s="39">
        <v>1</v>
      </c>
      <c r="L91" s="40">
        <f t="shared" si="138"/>
        <v>1</v>
      </c>
      <c r="M91" s="141">
        <f t="shared" si="139"/>
        <v>0.2</v>
      </c>
      <c r="N91" s="40">
        <f t="shared" si="140"/>
        <v>1</v>
      </c>
      <c r="O91" s="141">
        <f t="shared" si="141"/>
        <v>0.4</v>
      </c>
      <c r="P91" s="141">
        <f>(U91-M91)</f>
        <v>2.8</v>
      </c>
      <c r="Q91" s="39">
        <v>0</v>
      </c>
      <c r="R91" s="39">
        <v>4</v>
      </c>
      <c r="S91" s="39">
        <v>1</v>
      </c>
      <c r="T91" s="39">
        <v>3</v>
      </c>
      <c r="U91" s="41">
        <v>3</v>
      </c>
      <c r="V91" s="40">
        <f>SUM(Q91:U91)</f>
        <v>11</v>
      </c>
      <c r="W91" s="141">
        <f>AVERAGE(Q91:U91)</f>
        <v>2.2000000000000002</v>
      </c>
      <c r="X91" s="40">
        <f>MAX(Q91:U91)-MIN(Q91:U91)</f>
        <v>4</v>
      </c>
      <c r="Y91" s="141">
        <f>_xlfn.STDEV.P(Q91:U91)</f>
        <v>1.4696938456699069</v>
      </c>
      <c r="Z91" s="141">
        <f t="shared" si="142"/>
        <v>0.79999999999999982</v>
      </c>
      <c r="AA91" s="42">
        <f t="shared" si="143"/>
        <v>12</v>
      </c>
      <c r="AB91" s="144">
        <f t="shared" si="144"/>
        <v>1.2</v>
      </c>
      <c r="AC91" s="42">
        <f t="shared" si="152"/>
        <v>4</v>
      </c>
      <c r="AD91" s="144">
        <f t="shared" si="145"/>
        <v>1.4696938456699069</v>
      </c>
      <c r="AE91" s="144">
        <f t="shared" si="146"/>
        <v>1.8</v>
      </c>
    </row>
    <row r="92" spans="2:31" ht="15.75" thickBot="1" x14ac:dyDescent="0.3">
      <c r="B92" s="58" t="s">
        <v>28</v>
      </c>
      <c r="C92" s="43" t="s">
        <v>307</v>
      </c>
      <c r="D92" s="247">
        <f>(D91/D113)</f>
        <v>0.04</v>
      </c>
      <c r="E92" s="247">
        <f t="shared" ref="E92:H92" si="208">(E91/E113)</f>
        <v>6.8965517241379309E-2</v>
      </c>
      <c r="F92" s="247">
        <f t="shared" si="208"/>
        <v>2.3255813953488372E-2</v>
      </c>
      <c r="G92" s="138">
        <f t="shared" si="208"/>
        <v>0</v>
      </c>
      <c r="H92" s="138">
        <f t="shared" si="208"/>
        <v>0</v>
      </c>
      <c r="I92" s="138">
        <f>(I91/I113)</f>
        <v>0</v>
      </c>
      <c r="J92" s="138">
        <f t="shared" ref="J92:K92" si="209">(J91/J113)</f>
        <v>0</v>
      </c>
      <c r="K92" s="138">
        <f t="shared" si="209"/>
        <v>0.04</v>
      </c>
      <c r="L92" s="139">
        <f t="shared" ref="L92" si="210">(L91/L113)</f>
        <v>7.5187969924812026E-3</v>
      </c>
      <c r="M92" s="137"/>
      <c r="N92" s="137"/>
      <c r="O92" s="137"/>
      <c r="P92" s="137"/>
      <c r="Q92" s="138">
        <f t="shared" ref="Q92:T92" si="211">(Q91/Q113)</f>
        <v>0</v>
      </c>
      <c r="R92" s="138">
        <f t="shared" si="211"/>
        <v>0.13333333333333333</v>
      </c>
      <c r="S92" s="138">
        <f t="shared" si="211"/>
        <v>3.2258064516129031E-2</v>
      </c>
      <c r="T92" s="138">
        <f t="shared" si="211"/>
        <v>9.375E-2</v>
      </c>
      <c r="U92" s="136">
        <f t="shared" ref="U92:AA92" si="212">(U91/U113)</f>
        <v>8.5714285714285715E-2</v>
      </c>
      <c r="V92" s="139">
        <f t="shared" si="212"/>
        <v>6.7901234567901231E-2</v>
      </c>
      <c r="W92" s="137"/>
      <c r="X92" s="137"/>
      <c r="Y92" s="137"/>
      <c r="Z92" s="137"/>
      <c r="AA92" s="140">
        <f t="shared" si="212"/>
        <v>4.0677966101694912E-2</v>
      </c>
      <c r="AB92" s="153"/>
      <c r="AC92" s="153"/>
      <c r="AD92" s="153"/>
      <c r="AE92" s="153"/>
    </row>
    <row r="93" spans="2:31" x14ac:dyDescent="0.25">
      <c r="B93" s="59">
        <v>2100</v>
      </c>
      <c r="C93" s="38" t="s">
        <v>307</v>
      </c>
      <c r="D93" s="38">
        <v>1</v>
      </c>
      <c r="E93" s="38">
        <v>2</v>
      </c>
      <c r="F93" s="38">
        <v>4</v>
      </c>
      <c r="G93" s="39">
        <v>2</v>
      </c>
      <c r="H93" s="39">
        <v>1</v>
      </c>
      <c r="I93" s="39">
        <v>1</v>
      </c>
      <c r="J93" s="39">
        <v>0</v>
      </c>
      <c r="K93" s="39">
        <v>1</v>
      </c>
      <c r="L93" s="40">
        <f t="shared" si="138"/>
        <v>5</v>
      </c>
      <c r="M93" s="141">
        <f t="shared" si="139"/>
        <v>1</v>
      </c>
      <c r="N93" s="40">
        <f t="shared" si="140"/>
        <v>2</v>
      </c>
      <c r="O93" s="141">
        <f t="shared" si="141"/>
        <v>0.63245553203367588</v>
      </c>
      <c r="P93" s="141">
        <f>(U93-M93)</f>
        <v>0</v>
      </c>
      <c r="Q93" s="39">
        <v>3</v>
      </c>
      <c r="R93" s="39">
        <v>1</v>
      </c>
      <c r="S93" s="39">
        <v>3</v>
      </c>
      <c r="T93" s="39">
        <v>0</v>
      </c>
      <c r="U93" s="41">
        <v>1</v>
      </c>
      <c r="V93" s="40">
        <f>SUM(Q93:U93)</f>
        <v>8</v>
      </c>
      <c r="W93" s="141">
        <f>AVERAGE(Q93:U93)</f>
        <v>1.6</v>
      </c>
      <c r="X93" s="40">
        <f>MAX(Q93:U93)-MIN(Q93:U93)</f>
        <v>3</v>
      </c>
      <c r="Y93" s="141">
        <f>_xlfn.STDEV.P(Q93:U93)</f>
        <v>1.2</v>
      </c>
      <c r="Z93" s="141">
        <f t="shared" si="142"/>
        <v>-0.60000000000000009</v>
      </c>
      <c r="AA93" s="42">
        <f t="shared" si="143"/>
        <v>13</v>
      </c>
      <c r="AB93" s="144">
        <f t="shared" si="144"/>
        <v>1.3</v>
      </c>
      <c r="AC93" s="42">
        <f t="shared" si="152"/>
        <v>3</v>
      </c>
      <c r="AD93" s="144">
        <f t="shared" si="145"/>
        <v>1.004987562112089</v>
      </c>
      <c r="AE93" s="144">
        <f t="shared" si="146"/>
        <v>-0.30000000000000004</v>
      </c>
    </row>
    <row r="94" spans="2:31" ht="15.75" thickBot="1" x14ac:dyDescent="0.3">
      <c r="B94" s="58" t="s">
        <v>28</v>
      </c>
      <c r="C94" s="43" t="s">
        <v>307</v>
      </c>
      <c r="D94" s="247">
        <f>(D93/D113)</f>
        <v>0.04</v>
      </c>
      <c r="E94" s="247">
        <f t="shared" ref="E94:H94" si="213">(E93/E113)</f>
        <v>6.8965517241379309E-2</v>
      </c>
      <c r="F94" s="247">
        <f t="shared" si="213"/>
        <v>9.3023255813953487E-2</v>
      </c>
      <c r="G94" s="138">
        <f t="shared" si="213"/>
        <v>8.3333333333333329E-2</v>
      </c>
      <c r="H94" s="138">
        <f t="shared" si="213"/>
        <v>2.7777777777777776E-2</v>
      </c>
      <c r="I94" s="138">
        <f>(I93/I113)</f>
        <v>0.04</v>
      </c>
      <c r="J94" s="138">
        <f t="shared" ref="J94:K94" si="214">(J93/J113)</f>
        <v>0</v>
      </c>
      <c r="K94" s="138">
        <f t="shared" si="214"/>
        <v>0.04</v>
      </c>
      <c r="L94" s="139">
        <f t="shared" ref="L94" si="215">(L93/L113)</f>
        <v>3.7593984962406013E-2</v>
      </c>
      <c r="M94" s="137"/>
      <c r="N94" s="137"/>
      <c r="O94" s="137"/>
      <c r="P94" s="137"/>
      <c r="Q94" s="138">
        <f t="shared" ref="Q94:T94" si="216">(Q93/Q113)</f>
        <v>8.8235294117647065E-2</v>
      </c>
      <c r="R94" s="138">
        <f t="shared" si="216"/>
        <v>3.3333333333333333E-2</v>
      </c>
      <c r="S94" s="138">
        <f t="shared" si="216"/>
        <v>9.6774193548387094E-2</v>
      </c>
      <c r="T94" s="138">
        <f t="shared" si="216"/>
        <v>0</v>
      </c>
      <c r="U94" s="136">
        <f t="shared" ref="U94:AA94" si="217">(U93/U113)</f>
        <v>2.8571428571428571E-2</v>
      </c>
      <c r="V94" s="139">
        <f t="shared" si="217"/>
        <v>4.9382716049382713E-2</v>
      </c>
      <c r="W94" s="137"/>
      <c r="X94" s="137"/>
      <c r="Y94" s="137"/>
      <c r="Z94" s="137"/>
      <c r="AA94" s="140">
        <f t="shared" si="217"/>
        <v>4.4067796610169491E-2</v>
      </c>
      <c r="AB94" s="153"/>
      <c r="AC94" s="153"/>
      <c r="AD94" s="153"/>
      <c r="AE94" s="153"/>
    </row>
    <row r="95" spans="2:31" x14ac:dyDescent="0.25">
      <c r="B95" s="59">
        <v>2200</v>
      </c>
      <c r="C95" s="38" t="s">
        <v>307</v>
      </c>
      <c r="D95" s="38">
        <v>2</v>
      </c>
      <c r="E95" s="38">
        <v>0</v>
      </c>
      <c r="F95" s="38">
        <v>2</v>
      </c>
      <c r="G95" s="39">
        <v>1</v>
      </c>
      <c r="H95" s="39">
        <v>3</v>
      </c>
      <c r="I95" s="39">
        <v>0</v>
      </c>
      <c r="J95" s="39">
        <v>0</v>
      </c>
      <c r="K95" s="39">
        <v>2</v>
      </c>
      <c r="L95" s="40">
        <f t="shared" si="138"/>
        <v>6</v>
      </c>
      <c r="M95" s="141">
        <f t="shared" si="139"/>
        <v>1.2</v>
      </c>
      <c r="N95" s="40">
        <f t="shared" si="140"/>
        <v>3</v>
      </c>
      <c r="O95" s="141">
        <f t="shared" si="141"/>
        <v>1.1661903789690602</v>
      </c>
      <c r="P95" s="141">
        <f>(U95-M95)</f>
        <v>-0.19999999999999996</v>
      </c>
      <c r="Q95" s="39">
        <v>1</v>
      </c>
      <c r="R95" s="39">
        <v>2</v>
      </c>
      <c r="S95" s="39">
        <v>1</v>
      </c>
      <c r="T95" s="39">
        <v>2</v>
      </c>
      <c r="U95" s="41">
        <v>1</v>
      </c>
      <c r="V95" s="40">
        <f>SUM(Q95:U95)</f>
        <v>7</v>
      </c>
      <c r="W95" s="141">
        <f>AVERAGE(Q95:U95)</f>
        <v>1.4</v>
      </c>
      <c r="X95" s="40">
        <f>MAX(Q95:U95)-MIN(Q95:U95)</f>
        <v>1</v>
      </c>
      <c r="Y95" s="141">
        <f>_xlfn.STDEV.P(Q95:U95)</f>
        <v>0.4898979485566356</v>
      </c>
      <c r="Z95" s="141">
        <f t="shared" si="142"/>
        <v>-0.39999999999999991</v>
      </c>
      <c r="AA95" s="42">
        <f t="shared" si="143"/>
        <v>13</v>
      </c>
      <c r="AB95" s="144">
        <f t="shared" si="144"/>
        <v>1.3</v>
      </c>
      <c r="AC95" s="42">
        <f t="shared" si="152"/>
        <v>3</v>
      </c>
      <c r="AD95" s="144">
        <f t="shared" si="145"/>
        <v>0.9</v>
      </c>
      <c r="AE95" s="144">
        <f t="shared" si="146"/>
        <v>-0.30000000000000004</v>
      </c>
    </row>
    <row r="96" spans="2:31" ht="15.75" thickBot="1" x14ac:dyDescent="0.3">
      <c r="B96" s="58" t="s">
        <v>28</v>
      </c>
      <c r="C96" s="43" t="s">
        <v>307</v>
      </c>
      <c r="D96" s="247">
        <f>(D95/D113)</f>
        <v>0.08</v>
      </c>
      <c r="E96" s="247">
        <f t="shared" ref="E96:H96" si="218">(E95/E113)</f>
        <v>0</v>
      </c>
      <c r="F96" s="247">
        <f t="shared" si="218"/>
        <v>4.6511627906976744E-2</v>
      </c>
      <c r="G96" s="138">
        <f t="shared" si="218"/>
        <v>4.1666666666666664E-2</v>
      </c>
      <c r="H96" s="138">
        <f t="shared" si="218"/>
        <v>8.3333333333333329E-2</v>
      </c>
      <c r="I96" s="138">
        <f>(I95/I113)</f>
        <v>0</v>
      </c>
      <c r="J96" s="138">
        <f t="shared" ref="J96:K96" si="219">(J95/J113)</f>
        <v>0</v>
      </c>
      <c r="K96" s="138">
        <f t="shared" si="219"/>
        <v>0.08</v>
      </c>
      <c r="L96" s="139">
        <f t="shared" ref="L96" si="220">(L95/L113)</f>
        <v>4.5112781954887216E-2</v>
      </c>
      <c r="M96" s="137"/>
      <c r="N96" s="137"/>
      <c r="O96" s="137"/>
      <c r="P96" s="137"/>
      <c r="Q96" s="138">
        <f t="shared" ref="Q96:T96" si="221">(Q95/Q113)</f>
        <v>2.9411764705882353E-2</v>
      </c>
      <c r="R96" s="138">
        <f t="shared" si="221"/>
        <v>6.6666666666666666E-2</v>
      </c>
      <c r="S96" s="138">
        <f t="shared" si="221"/>
        <v>3.2258064516129031E-2</v>
      </c>
      <c r="T96" s="138">
        <f t="shared" si="221"/>
        <v>6.25E-2</v>
      </c>
      <c r="U96" s="136">
        <f t="shared" ref="U96:AA96" si="222">(U95/U113)</f>
        <v>2.8571428571428571E-2</v>
      </c>
      <c r="V96" s="139">
        <f t="shared" si="222"/>
        <v>4.3209876543209874E-2</v>
      </c>
      <c r="W96" s="137"/>
      <c r="X96" s="137"/>
      <c r="Y96" s="137"/>
      <c r="Z96" s="137"/>
      <c r="AA96" s="140">
        <f t="shared" si="222"/>
        <v>4.4067796610169491E-2</v>
      </c>
      <c r="AB96" s="153"/>
      <c r="AC96" s="153"/>
      <c r="AD96" s="153"/>
      <c r="AE96" s="153"/>
    </row>
    <row r="97" spans="2:31" x14ac:dyDescent="0.25">
      <c r="B97" s="59">
        <v>2300</v>
      </c>
      <c r="C97" s="38" t="s">
        <v>307</v>
      </c>
      <c r="D97" s="38">
        <v>0</v>
      </c>
      <c r="E97" s="38">
        <v>1</v>
      </c>
      <c r="F97" s="38">
        <v>2</v>
      </c>
      <c r="G97" s="39">
        <v>1</v>
      </c>
      <c r="H97" s="39">
        <v>2</v>
      </c>
      <c r="I97" s="39">
        <v>1</v>
      </c>
      <c r="J97" s="39">
        <v>2</v>
      </c>
      <c r="K97" s="39">
        <v>2</v>
      </c>
      <c r="L97" s="40">
        <f t="shared" si="138"/>
        <v>8</v>
      </c>
      <c r="M97" s="141">
        <f t="shared" si="139"/>
        <v>1.6</v>
      </c>
      <c r="N97" s="40">
        <f t="shared" si="140"/>
        <v>1</v>
      </c>
      <c r="O97" s="141">
        <f t="shared" si="141"/>
        <v>0.4898979485566356</v>
      </c>
      <c r="P97" s="141">
        <f>(U97-M97)</f>
        <v>1.4</v>
      </c>
      <c r="Q97" s="39">
        <v>3</v>
      </c>
      <c r="R97" s="39">
        <v>2</v>
      </c>
      <c r="S97" s="39">
        <v>0</v>
      </c>
      <c r="T97" s="39">
        <v>0</v>
      </c>
      <c r="U97" s="41">
        <v>3</v>
      </c>
      <c r="V97" s="40">
        <f>SUM(Q97:U97)</f>
        <v>8</v>
      </c>
      <c r="W97" s="141">
        <f>AVERAGE(Q97:U97)</f>
        <v>1.6</v>
      </c>
      <c r="X97" s="40">
        <f>MAX(Q97:U97)-MIN(Q97:U97)</f>
        <v>3</v>
      </c>
      <c r="Y97" s="141">
        <f>_xlfn.STDEV.P(Q97:U97)</f>
        <v>1.3564659966250536</v>
      </c>
      <c r="Z97" s="141">
        <f t="shared" si="142"/>
        <v>1.4</v>
      </c>
      <c r="AA97" s="42">
        <f t="shared" si="143"/>
        <v>16</v>
      </c>
      <c r="AB97" s="144">
        <f t="shared" si="144"/>
        <v>1.6</v>
      </c>
      <c r="AC97" s="42">
        <f t="shared" si="152"/>
        <v>3</v>
      </c>
      <c r="AD97" s="144">
        <f t="shared" si="145"/>
        <v>1.019803902718557</v>
      </c>
      <c r="AE97" s="144">
        <f t="shared" si="146"/>
        <v>1.4</v>
      </c>
    </row>
    <row r="98" spans="2:31" ht="15.75" thickBot="1" x14ac:dyDescent="0.3">
      <c r="B98" s="58" t="s">
        <v>28</v>
      </c>
      <c r="C98" s="43" t="s">
        <v>307</v>
      </c>
      <c r="D98" s="247">
        <f>(D97/D113)</f>
        <v>0</v>
      </c>
      <c r="E98" s="247">
        <f t="shared" ref="E98:H98" si="223">(E97/E113)</f>
        <v>3.4482758620689655E-2</v>
      </c>
      <c r="F98" s="247">
        <f t="shared" si="223"/>
        <v>4.6511627906976744E-2</v>
      </c>
      <c r="G98" s="138">
        <f t="shared" si="223"/>
        <v>4.1666666666666664E-2</v>
      </c>
      <c r="H98" s="138">
        <f t="shared" si="223"/>
        <v>5.5555555555555552E-2</v>
      </c>
      <c r="I98" s="138">
        <f>(I97/I113)</f>
        <v>0.04</v>
      </c>
      <c r="J98" s="138">
        <f t="shared" ref="J98:K98" si="224">(J97/J113)</f>
        <v>8.6956521739130432E-2</v>
      </c>
      <c r="K98" s="138">
        <f t="shared" si="224"/>
        <v>0.08</v>
      </c>
      <c r="L98" s="139">
        <f t="shared" ref="L98" si="225">(L97/L113)</f>
        <v>6.0150375939849621E-2</v>
      </c>
      <c r="M98" s="137"/>
      <c r="N98" s="137"/>
      <c r="O98" s="137"/>
      <c r="P98" s="137"/>
      <c r="Q98" s="138">
        <f t="shared" ref="Q98:T98" si="226">(Q97/Q113)</f>
        <v>8.8235294117647065E-2</v>
      </c>
      <c r="R98" s="138">
        <f t="shared" si="226"/>
        <v>6.6666666666666666E-2</v>
      </c>
      <c r="S98" s="138">
        <f t="shared" si="226"/>
        <v>0</v>
      </c>
      <c r="T98" s="138">
        <f t="shared" si="226"/>
        <v>0</v>
      </c>
      <c r="U98" s="136">
        <f t="shared" ref="U98:AA98" si="227">(U97/U113)</f>
        <v>8.5714285714285715E-2</v>
      </c>
      <c r="V98" s="139">
        <f t="shared" si="227"/>
        <v>4.9382716049382713E-2</v>
      </c>
      <c r="W98" s="137"/>
      <c r="X98" s="137"/>
      <c r="Y98" s="137"/>
      <c r="Z98" s="137"/>
      <c r="AA98" s="140">
        <f t="shared" si="227"/>
        <v>5.4237288135593219E-2</v>
      </c>
      <c r="AB98" s="153"/>
      <c r="AC98" s="153"/>
      <c r="AD98" s="153"/>
      <c r="AE98" s="153"/>
    </row>
    <row r="99" spans="2:31" x14ac:dyDescent="0.25">
      <c r="B99" s="59">
        <v>0</v>
      </c>
      <c r="C99" s="38" t="s">
        <v>307</v>
      </c>
      <c r="D99" s="38">
        <v>2</v>
      </c>
      <c r="E99" s="38">
        <v>2</v>
      </c>
      <c r="F99" s="38">
        <v>4</v>
      </c>
      <c r="G99" s="39">
        <v>0</v>
      </c>
      <c r="H99" s="39">
        <v>3</v>
      </c>
      <c r="I99" s="39">
        <v>2</v>
      </c>
      <c r="J99" s="39">
        <v>1</v>
      </c>
      <c r="K99" s="39">
        <v>1</v>
      </c>
      <c r="L99" s="40">
        <f t="shared" si="138"/>
        <v>7</v>
      </c>
      <c r="M99" s="141">
        <f t="shared" si="139"/>
        <v>1.4</v>
      </c>
      <c r="N99" s="40">
        <f t="shared" si="140"/>
        <v>3</v>
      </c>
      <c r="O99" s="141">
        <f t="shared" si="141"/>
        <v>1.019803902718557</v>
      </c>
      <c r="P99" s="141">
        <f>(U99-M99)</f>
        <v>-1.4</v>
      </c>
      <c r="Q99" s="39">
        <v>1</v>
      </c>
      <c r="R99" s="39">
        <v>2</v>
      </c>
      <c r="S99" s="39">
        <v>2</v>
      </c>
      <c r="T99" s="39">
        <v>1</v>
      </c>
      <c r="U99" s="41">
        <v>0</v>
      </c>
      <c r="V99" s="40">
        <f>SUM(Q99:U99)</f>
        <v>6</v>
      </c>
      <c r="W99" s="141">
        <f>AVERAGE(Q99:U99)</f>
        <v>1.2</v>
      </c>
      <c r="X99" s="40">
        <f>MAX(Q99:U99)-MIN(Q99:U99)</f>
        <v>2</v>
      </c>
      <c r="Y99" s="141">
        <f>_xlfn.STDEV.P(Q99:U99)</f>
        <v>0.74833147735478833</v>
      </c>
      <c r="Z99" s="141">
        <f t="shared" si="142"/>
        <v>-1.2</v>
      </c>
      <c r="AA99" s="42">
        <f t="shared" si="143"/>
        <v>13</v>
      </c>
      <c r="AB99" s="144">
        <f t="shared" si="144"/>
        <v>1.3</v>
      </c>
      <c r="AC99" s="42">
        <f t="shared" si="152"/>
        <v>3</v>
      </c>
      <c r="AD99" s="144">
        <f t="shared" si="145"/>
        <v>0.9</v>
      </c>
      <c r="AE99" s="144">
        <f t="shared" si="146"/>
        <v>-1.3</v>
      </c>
    </row>
    <row r="100" spans="2:31" ht="15.75" thickBot="1" x14ac:dyDescent="0.3">
      <c r="B100" s="58" t="s">
        <v>28</v>
      </c>
      <c r="C100" s="43" t="s">
        <v>307</v>
      </c>
      <c r="D100" s="247">
        <f>(D99/D113)</f>
        <v>0.08</v>
      </c>
      <c r="E100" s="247">
        <f t="shared" ref="E100:H100" si="228">(E99/E113)</f>
        <v>6.8965517241379309E-2</v>
      </c>
      <c r="F100" s="247">
        <f t="shared" si="228"/>
        <v>9.3023255813953487E-2</v>
      </c>
      <c r="G100" s="138">
        <f t="shared" si="228"/>
        <v>0</v>
      </c>
      <c r="H100" s="138">
        <f t="shared" si="228"/>
        <v>8.3333333333333329E-2</v>
      </c>
      <c r="I100" s="138">
        <f>(I99/I113)</f>
        <v>0.08</v>
      </c>
      <c r="J100" s="138">
        <f t="shared" ref="J100:K100" si="229">(J99/J113)</f>
        <v>4.3478260869565216E-2</v>
      </c>
      <c r="K100" s="138">
        <f t="shared" si="229"/>
        <v>0.04</v>
      </c>
      <c r="L100" s="139">
        <f t="shared" ref="L100" si="230">(L99/L113)</f>
        <v>5.2631578947368418E-2</v>
      </c>
      <c r="M100" s="137"/>
      <c r="N100" s="137"/>
      <c r="O100" s="137"/>
      <c r="P100" s="137"/>
      <c r="Q100" s="138">
        <f t="shared" ref="Q100:T100" si="231">(Q99/Q113)</f>
        <v>2.9411764705882353E-2</v>
      </c>
      <c r="R100" s="138">
        <f t="shared" si="231"/>
        <v>6.6666666666666666E-2</v>
      </c>
      <c r="S100" s="138">
        <f t="shared" si="231"/>
        <v>6.4516129032258063E-2</v>
      </c>
      <c r="T100" s="138">
        <f t="shared" si="231"/>
        <v>3.125E-2</v>
      </c>
      <c r="U100" s="136">
        <f t="shared" ref="U100:AA100" si="232">(U99/U113)</f>
        <v>0</v>
      </c>
      <c r="V100" s="139">
        <f t="shared" si="232"/>
        <v>3.7037037037037035E-2</v>
      </c>
      <c r="W100" s="137"/>
      <c r="X100" s="137"/>
      <c r="Y100" s="137"/>
      <c r="Z100" s="137"/>
      <c r="AA100" s="140">
        <f t="shared" si="232"/>
        <v>4.4067796610169491E-2</v>
      </c>
      <c r="AB100" s="153"/>
      <c r="AC100" s="153"/>
      <c r="AD100" s="153"/>
      <c r="AE100" s="153"/>
    </row>
    <row r="101" spans="2:31" x14ac:dyDescent="0.25">
      <c r="B101" s="59">
        <v>100</v>
      </c>
      <c r="C101" s="38" t="s">
        <v>307</v>
      </c>
      <c r="D101" s="38">
        <v>10</v>
      </c>
      <c r="E101" s="38">
        <v>6</v>
      </c>
      <c r="F101" s="38">
        <v>9</v>
      </c>
      <c r="G101" s="39">
        <v>2</v>
      </c>
      <c r="H101" s="39">
        <v>5</v>
      </c>
      <c r="I101" s="39">
        <v>3</v>
      </c>
      <c r="J101" s="39">
        <v>4</v>
      </c>
      <c r="K101" s="39">
        <v>3</v>
      </c>
      <c r="L101" s="40">
        <f t="shared" si="138"/>
        <v>17</v>
      </c>
      <c r="M101" s="141">
        <f t="shared" si="139"/>
        <v>3.4</v>
      </c>
      <c r="N101" s="40">
        <f t="shared" si="140"/>
        <v>3</v>
      </c>
      <c r="O101" s="141">
        <f t="shared" si="141"/>
        <v>1.019803902718557</v>
      </c>
      <c r="P101" s="141">
        <f>(U101-M101)</f>
        <v>1.6</v>
      </c>
      <c r="Q101" s="39">
        <v>6</v>
      </c>
      <c r="R101" s="39">
        <v>0</v>
      </c>
      <c r="S101" s="39">
        <v>2</v>
      </c>
      <c r="T101" s="39">
        <v>5</v>
      </c>
      <c r="U101" s="41">
        <v>5</v>
      </c>
      <c r="V101" s="40">
        <f>SUM(Q101:U101)</f>
        <v>18</v>
      </c>
      <c r="W101" s="141">
        <f>AVERAGE(Q101:U101)</f>
        <v>3.6</v>
      </c>
      <c r="X101" s="40">
        <f>MAX(Q101:U101)-MIN(Q101:U101)</f>
        <v>6</v>
      </c>
      <c r="Y101" s="141">
        <f>_xlfn.STDEV.P(Q101:U101)</f>
        <v>2.2449944320643649</v>
      </c>
      <c r="Z101" s="141">
        <f t="shared" si="142"/>
        <v>1.4</v>
      </c>
      <c r="AA101" s="42">
        <f t="shared" si="143"/>
        <v>35</v>
      </c>
      <c r="AB101" s="144">
        <f t="shared" si="144"/>
        <v>3.5</v>
      </c>
      <c r="AC101" s="42">
        <f t="shared" si="152"/>
        <v>6</v>
      </c>
      <c r="AD101" s="144">
        <f t="shared" si="145"/>
        <v>1.7464249196572981</v>
      </c>
      <c r="AE101" s="144">
        <f t="shared" si="146"/>
        <v>1.5</v>
      </c>
    </row>
    <row r="102" spans="2:31" ht="15.75" thickBot="1" x14ac:dyDescent="0.3">
      <c r="B102" s="58" t="s">
        <v>28</v>
      </c>
      <c r="C102" s="43" t="s">
        <v>307</v>
      </c>
      <c r="D102" s="247">
        <f>(D101/D113)</f>
        <v>0.4</v>
      </c>
      <c r="E102" s="247">
        <f t="shared" ref="E102:H102" si="233">(E101/E113)</f>
        <v>0.20689655172413793</v>
      </c>
      <c r="F102" s="247">
        <f t="shared" si="233"/>
        <v>0.20930232558139536</v>
      </c>
      <c r="G102" s="138">
        <f t="shared" si="233"/>
        <v>8.3333333333333329E-2</v>
      </c>
      <c r="H102" s="138">
        <f t="shared" si="233"/>
        <v>0.1388888888888889</v>
      </c>
      <c r="I102" s="138">
        <f>(I101/I113)</f>
        <v>0.12</v>
      </c>
      <c r="J102" s="138">
        <f t="shared" ref="J102:K102" si="234">(J101/J113)</f>
        <v>0.17391304347826086</v>
      </c>
      <c r="K102" s="138">
        <f t="shared" si="234"/>
        <v>0.12</v>
      </c>
      <c r="L102" s="139">
        <f t="shared" ref="L102" si="235">(L101/L113)</f>
        <v>0.12781954887218044</v>
      </c>
      <c r="M102" s="137"/>
      <c r="N102" s="137"/>
      <c r="O102" s="137"/>
      <c r="P102" s="137"/>
      <c r="Q102" s="138">
        <f t="shared" ref="Q102:T102" si="236">(Q101/Q113)</f>
        <v>0.17647058823529413</v>
      </c>
      <c r="R102" s="138">
        <f t="shared" si="236"/>
        <v>0</v>
      </c>
      <c r="S102" s="138">
        <f t="shared" si="236"/>
        <v>6.4516129032258063E-2</v>
      </c>
      <c r="T102" s="138">
        <f t="shared" si="236"/>
        <v>0.15625</v>
      </c>
      <c r="U102" s="136">
        <f t="shared" ref="U102:AA102" si="237">(U101/U113)</f>
        <v>0.14285714285714285</v>
      </c>
      <c r="V102" s="139">
        <f t="shared" si="237"/>
        <v>0.1111111111111111</v>
      </c>
      <c r="W102" s="137"/>
      <c r="X102" s="137"/>
      <c r="Y102" s="137"/>
      <c r="Z102" s="137"/>
      <c r="AA102" s="140">
        <f t="shared" si="237"/>
        <v>0.11864406779661017</v>
      </c>
      <c r="AB102" s="153"/>
      <c r="AC102" s="153"/>
      <c r="AD102" s="153"/>
      <c r="AE102" s="153"/>
    </row>
    <row r="103" spans="2:31" x14ac:dyDescent="0.25">
      <c r="B103" s="59">
        <v>200</v>
      </c>
      <c r="C103" s="38" t="s">
        <v>307</v>
      </c>
      <c r="D103" s="38">
        <v>2</v>
      </c>
      <c r="E103" s="38">
        <v>11</v>
      </c>
      <c r="F103" s="38">
        <v>5</v>
      </c>
      <c r="G103" s="39">
        <v>8</v>
      </c>
      <c r="H103" s="39">
        <v>9</v>
      </c>
      <c r="I103" s="39">
        <v>4</v>
      </c>
      <c r="J103" s="39">
        <v>5</v>
      </c>
      <c r="K103" s="39">
        <v>2</v>
      </c>
      <c r="L103" s="40">
        <f t="shared" si="138"/>
        <v>28</v>
      </c>
      <c r="M103" s="141">
        <f t="shared" si="139"/>
        <v>5.6</v>
      </c>
      <c r="N103" s="40">
        <f t="shared" si="140"/>
        <v>7</v>
      </c>
      <c r="O103" s="141">
        <f t="shared" si="141"/>
        <v>2.5768197453450252</v>
      </c>
      <c r="P103" s="141">
        <f>(U103-M103)</f>
        <v>1.4000000000000004</v>
      </c>
      <c r="Q103" s="39">
        <v>3</v>
      </c>
      <c r="R103" s="39">
        <v>1</v>
      </c>
      <c r="S103" s="39">
        <v>1</v>
      </c>
      <c r="T103" s="39">
        <v>4</v>
      </c>
      <c r="U103" s="41">
        <v>7</v>
      </c>
      <c r="V103" s="40">
        <f>SUM(Q103:U103)</f>
        <v>16</v>
      </c>
      <c r="W103" s="141">
        <f>AVERAGE(Q103:U103)</f>
        <v>3.2</v>
      </c>
      <c r="X103" s="40">
        <f>MAX(Q103:U103)-MIN(Q103:U103)</f>
        <v>6</v>
      </c>
      <c r="Y103" s="141">
        <f>_xlfn.STDEV.P(Q103:U103)</f>
        <v>2.2271057451320089</v>
      </c>
      <c r="Z103" s="141">
        <f t="shared" si="142"/>
        <v>3.8</v>
      </c>
      <c r="AA103" s="42">
        <f t="shared" si="143"/>
        <v>44</v>
      </c>
      <c r="AB103" s="144">
        <f t="shared" si="144"/>
        <v>4.4000000000000004</v>
      </c>
      <c r="AC103" s="42">
        <f t="shared" si="152"/>
        <v>9</v>
      </c>
      <c r="AD103" s="144">
        <f t="shared" si="145"/>
        <v>2.6907248094147422</v>
      </c>
      <c r="AE103" s="144">
        <f t="shared" si="146"/>
        <v>2.5999999999999996</v>
      </c>
    </row>
    <row r="104" spans="2:31" ht="15.75" thickBot="1" x14ac:dyDescent="0.3">
      <c r="B104" s="58" t="s">
        <v>28</v>
      </c>
      <c r="C104" s="43" t="s">
        <v>307</v>
      </c>
      <c r="D104" s="247">
        <f>(D103/D113)</f>
        <v>0.08</v>
      </c>
      <c r="E104" s="247">
        <f t="shared" ref="E104:H104" si="238">(E103/E113)</f>
        <v>0.37931034482758619</v>
      </c>
      <c r="F104" s="247">
        <f t="shared" si="238"/>
        <v>0.11627906976744186</v>
      </c>
      <c r="G104" s="138">
        <f t="shared" si="238"/>
        <v>0.33333333333333331</v>
      </c>
      <c r="H104" s="138">
        <f t="shared" si="238"/>
        <v>0.25</v>
      </c>
      <c r="I104" s="138">
        <f>(I103/I113)</f>
        <v>0.16</v>
      </c>
      <c r="J104" s="138">
        <f t="shared" ref="J104:K104" si="239">(J103/J113)</f>
        <v>0.21739130434782608</v>
      </c>
      <c r="K104" s="138">
        <f t="shared" si="239"/>
        <v>0.08</v>
      </c>
      <c r="L104" s="139">
        <f t="shared" ref="L104" si="240">(L103/L113)</f>
        <v>0.21052631578947367</v>
      </c>
      <c r="M104" s="137"/>
      <c r="N104" s="137"/>
      <c r="O104" s="137"/>
      <c r="P104" s="137"/>
      <c r="Q104" s="138">
        <f t="shared" ref="Q104:T104" si="241">(Q103/Q113)</f>
        <v>8.8235294117647065E-2</v>
      </c>
      <c r="R104" s="138">
        <f t="shared" si="241"/>
        <v>3.3333333333333333E-2</v>
      </c>
      <c r="S104" s="138">
        <f t="shared" si="241"/>
        <v>3.2258064516129031E-2</v>
      </c>
      <c r="T104" s="138">
        <f t="shared" si="241"/>
        <v>0.125</v>
      </c>
      <c r="U104" s="136">
        <f t="shared" ref="U104:AA104" si="242">(U103/U113)</f>
        <v>0.2</v>
      </c>
      <c r="V104" s="139">
        <f t="shared" si="242"/>
        <v>9.8765432098765427E-2</v>
      </c>
      <c r="W104" s="137"/>
      <c r="X104" s="137"/>
      <c r="Y104" s="137"/>
      <c r="Z104" s="137"/>
      <c r="AA104" s="140">
        <f t="shared" si="242"/>
        <v>0.14915254237288136</v>
      </c>
      <c r="AB104" s="153"/>
      <c r="AC104" s="153"/>
      <c r="AD104" s="153"/>
      <c r="AE104" s="153"/>
    </row>
    <row r="105" spans="2:31" x14ac:dyDescent="0.25">
      <c r="B105" s="59">
        <v>300</v>
      </c>
      <c r="C105" s="38" t="s">
        <v>307</v>
      </c>
      <c r="D105" s="38">
        <v>0</v>
      </c>
      <c r="E105" s="38">
        <v>0</v>
      </c>
      <c r="F105" s="38">
        <v>3</v>
      </c>
      <c r="G105" s="39">
        <v>1</v>
      </c>
      <c r="H105" s="39">
        <v>0</v>
      </c>
      <c r="I105" s="39">
        <v>1</v>
      </c>
      <c r="J105" s="39">
        <v>0</v>
      </c>
      <c r="K105" s="39">
        <v>0</v>
      </c>
      <c r="L105" s="40">
        <f t="shared" si="138"/>
        <v>2</v>
      </c>
      <c r="M105" s="141">
        <f t="shared" si="139"/>
        <v>0.4</v>
      </c>
      <c r="N105" s="40">
        <f t="shared" si="140"/>
        <v>1</v>
      </c>
      <c r="O105" s="141">
        <f t="shared" si="141"/>
        <v>0.4898979485566356</v>
      </c>
      <c r="P105" s="141">
        <f>(U105-M105)</f>
        <v>2.6</v>
      </c>
      <c r="Q105" s="39">
        <v>0</v>
      </c>
      <c r="R105" s="39">
        <v>1</v>
      </c>
      <c r="S105" s="39">
        <v>1</v>
      </c>
      <c r="T105" s="39">
        <v>0</v>
      </c>
      <c r="U105" s="41">
        <v>3</v>
      </c>
      <c r="V105" s="40">
        <f>SUM(Q105:U105)</f>
        <v>5</v>
      </c>
      <c r="W105" s="141">
        <f>AVERAGE(Q105:U105)</f>
        <v>1</v>
      </c>
      <c r="X105" s="40">
        <f>MAX(Q105:U105)-MIN(Q105:U105)</f>
        <v>3</v>
      </c>
      <c r="Y105" s="141">
        <f>_xlfn.STDEV.P(Q105:U105)</f>
        <v>1.0954451150103321</v>
      </c>
      <c r="Z105" s="141">
        <f t="shared" si="142"/>
        <v>2</v>
      </c>
      <c r="AA105" s="42">
        <f t="shared" si="143"/>
        <v>7</v>
      </c>
      <c r="AB105" s="144">
        <f t="shared" si="144"/>
        <v>0.7</v>
      </c>
      <c r="AC105" s="42">
        <f t="shared" si="152"/>
        <v>3</v>
      </c>
      <c r="AD105" s="144">
        <f t="shared" si="145"/>
        <v>0.9</v>
      </c>
      <c r="AE105" s="144">
        <f t="shared" si="146"/>
        <v>2.2999999999999998</v>
      </c>
    </row>
    <row r="106" spans="2:31" ht="15.75" thickBot="1" x14ac:dyDescent="0.3">
      <c r="B106" s="58" t="s">
        <v>28</v>
      </c>
      <c r="C106" s="43" t="s">
        <v>307</v>
      </c>
      <c r="D106" s="247">
        <f>(D105/D113)</f>
        <v>0</v>
      </c>
      <c r="E106" s="247">
        <f t="shared" ref="E106:H106" si="243">(E105/E113)</f>
        <v>0</v>
      </c>
      <c r="F106" s="247">
        <f t="shared" si="243"/>
        <v>6.9767441860465115E-2</v>
      </c>
      <c r="G106" s="138">
        <f t="shared" si="243"/>
        <v>4.1666666666666664E-2</v>
      </c>
      <c r="H106" s="138">
        <f t="shared" si="243"/>
        <v>0</v>
      </c>
      <c r="I106" s="138">
        <f>(I105/I113)</f>
        <v>0.04</v>
      </c>
      <c r="J106" s="138">
        <f t="shared" ref="J106:K106" si="244">(J105/J113)</f>
        <v>0</v>
      </c>
      <c r="K106" s="138">
        <f t="shared" si="244"/>
        <v>0</v>
      </c>
      <c r="L106" s="139">
        <f t="shared" ref="L106" si="245">(L105/L113)</f>
        <v>1.5037593984962405E-2</v>
      </c>
      <c r="M106" s="137"/>
      <c r="N106" s="137"/>
      <c r="O106" s="137"/>
      <c r="P106" s="137"/>
      <c r="Q106" s="138">
        <f t="shared" ref="Q106:T106" si="246">(Q105/Q113)</f>
        <v>0</v>
      </c>
      <c r="R106" s="138">
        <f t="shared" si="246"/>
        <v>3.3333333333333333E-2</v>
      </c>
      <c r="S106" s="138">
        <f t="shared" si="246"/>
        <v>3.2258064516129031E-2</v>
      </c>
      <c r="T106" s="138">
        <f t="shared" si="246"/>
        <v>0</v>
      </c>
      <c r="U106" s="136">
        <f t="shared" ref="U106:AA106" si="247">(U105/U113)</f>
        <v>8.5714285714285715E-2</v>
      </c>
      <c r="V106" s="139">
        <f t="shared" si="247"/>
        <v>3.0864197530864196E-2</v>
      </c>
      <c r="W106" s="137"/>
      <c r="X106" s="137"/>
      <c r="Y106" s="137"/>
      <c r="Z106" s="137"/>
      <c r="AA106" s="140">
        <f t="shared" si="247"/>
        <v>2.3728813559322035E-2</v>
      </c>
      <c r="AB106" s="153"/>
      <c r="AC106" s="153"/>
      <c r="AD106" s="153"/>
      <c r="AE106" s="153"/>
    </row>
    <row r="107" spans="2:31" x14ac:dyDescent="0.25">
      <c r="B107" s="59">
        <v>400</v>
      </c>
      <c r="C107" s="38" t="s">
        <v>307</v>
      </c>
      <c r="D107" s="38">
        <v>0</v>
      </c>
      <c r="E107" s="38">
        <v>0</v>
      </c>
      <c r="F107" s="38">
        <v>1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f t="shared" si="138"/>
        <v>0</v>
      </c>
      <c r="M107" s="141">
        <f t="shared" si="139"/>
        <v>0</v>
      </c>
      <c r="N107" s="40">
        <f t="shared" si="140"/>
        <v>0</v>
      </c>
      <c r="O107" s="141">
        <f t="shared" si="141"/>
        <v>0</v>
      </c>
      <c r="P107" s="141">
        <f>(U107-M107)</f>
        <v>1</v>
      </c>
      <c r="Q107" s="39">
        <v>0</v>
      </c>
      <c r="R107" s="39">
        <v>0</v>
      </c>
      <c r="S107" s="39">
        <v>1</v>
      </c>
      <c r="T107" s="39">
        <v>2</v>
      </c>
      <c r="U107" s="41">
        <v>1</v>
      </c>
      <c r="V107" s="40">
        <f>SUM(Q107:U107)</f>
        <v>4</v>
      </c>
      <c r="W107" s="141">
        <f>AVERAGE(Q107:U107)</f>
        <v>0.8</v>
      </c>
      <c r="X107" s="40">
        <f>MAX(Q107:U107)-MIN(Q107:U107)</f>
        <v>2</v>
      </c>
      <c r="Y107" s="141">
        <f>_xlfn.STDEV.P(Q107:U107)</f>
        <v>0.74833147735478833</v>
      </c>
      <c r="Z107" s="141">
        <f t="shared" si="142"/>
        <v>0.19999999999999996</v>
      </c>
      <c r="AA107" s="42">
        <f t="shared" si="143"/>
        <v>4</v>
      </c>
      <c r="AB107" s="144">
        <f t="shared" si="144"/>
        <v>0.4</v>
      </c>
      <c r="AC107" s="42">
        <f t="shared" si="152"/>
        <v>2</v>
      </c>
      <c r="AD107" s="144">
        <f t="shared" si="145"/>
        <v>0.66332495807107994</v>
      </c>
      <c r="AE107" s="144">
        <f t="shared" si="146"/>
        <v>0.6</v>
      </c>
    </row>
    <row r="108" spans="2:31" ht="15.75" thickBot="1" x14ac:dyDescent="0.3">
      <c r="B108" s="58" t="s">
        <v>28</v>
      </c>
      <c r="C108" s="43" t="s">
        <v>307</v>
      </c>
      <c r="D108" s="247">
        <f>(D107/D113)</f>
        <v>0</v>
      </c>
      <c r="E108" s="247">
        <f t="shared" ref="E108:H108" si="248">(E107/E113)</f>
        <v>0</v>
      </c>
      <c r="F108" s="247">
        <f t="shared" si="248"/>
        <v>2.3255813953488372E-2</v>
      </c>
      <c r="G108" s="138">
        <f t="shared" si="248"/>
        <v>0</v>
      </c>
      <c r="H108" s="138">
        <f t="shared" si="248"/>
        <v>0</v>
      </c>
      <c r="I108" s="138">
        <f>(I107/I113)</f>
        <v>0</v>
      </c>
      <c r="J108" s="138">
        <f t="shared" ref="J108:K108" si="249">(J107/J113)</f>
        <v>0</v>
      </c>
      <c r="K108" s="138">
        <f t="shared" si="249"/>
        <v>0</v>
      </c>
      <c r="L108" s="139">
        <f t="shared" ref="L108" si="250">(L107/L113)</f>
        <v>0</v>
      </c>
      <c r="M108" s="137"/>
      <c r="N108" s="137"/>
      <c r="O108" s="137"/>
      <c r="P108" s="137"/>
      <c r="Q108" s="138">
        <f t="shared" ref="Q108:T108" si="251">(Q107/Q113)</f>
        <v>0</v>
      </c>
      <c r="R108" s="138">
        <f t="shared" si="251"/>
        <v>0</v>
      </c>
      <c r="S108" s="138">
        <f t="shared" si="251"/>
        <v>3.2258064516129031E-2</v>
      </c>
      <c r="T108" s="138">
        <f t="shared" si="251"/>
        <v>6.25E-2</v>
      </c>
      <c r="U108" s="136">
        <f t="shared" ref="U108:AA108" si="252">(U107/U113)</f>
        <v>2.8571428571428571E-2</v>
      </c>
      <c r="V108" s="139">
        <f t="shared" si="252"/>
        <v>2.4691358024691357E-2</v>
      </c>
      <c r="W108" s="137"/>
      <c r="X108" s="137"/>
      <c r="Y108" s="137"/>
      <c r="Z108" s="137"/>
      <c r="AA108" s="140">
        <f t="shared" si="252"/>
        <v>1.3559322033898305E-2</v>
      </c>
      <c r="AB108" s="153"/>
      <c r="AC108" s="153"/>
      <c r="AD108" s="153"/>
      <c r="AE108" s="153"/>
    </row>
    <row r="109" spans="2:31" x14ac:dyDescent="0.25">
      <c r="B109" s="59">
        <v>500</v>
      </c>
      <c r="C109" s="38" t="s">
        <v>307</v>
      </c>
      <c r="D109" s="38">
        <v>0</v>
      </c>
      <c r="E109" s="38">
        <v>0</v>
      </c>
      <c r="F109" s="38">
        <v>0</v>
      </c>
      <c r="G109" s="39">
        <v>0</v>
      </c>
      <c r="H109" s="39">
        <v>1</v>
      </c>
      <c r="I109" s="39">
        <v>0</v>
      </c>
      <c r="J109" s="39">
        <v>0</v>
      </c>
      <c r="K109" s="39">
        <v>0</v>
      </c>
      <c r="L109" s="40">
        <f t="shared" si="138"/>
        <v>1</v>
      </c>
      <c r="M109" s="141">
        <f t="shared" si="139"/>
        <v>0.2</v>
      </c>
      <c r="N109" s="40">
        <f t="shared" si="140"/>
        <v>1</v>
      </c>
      <c r="O109" s="141">
        <f t="shared" si="141"/>
        <v>0.4</v>
      </c>
      <c r="P109" s="141">
        <f>(U109-M109)</f>
        <v>-0.2</v>
      </c>
      <c r="Q109" s="39">
        <v>0</v>
      </c>
      <c r="R109" s="39">
        <v>0</v>
      </c>
      <c r="S109" s="39">
        <v>0</v>
      </c>
      <c r="T109" s="39">
        <v>0</v>
      </c>
      <c r="U109" s="41">
        <v>0</v>
      </c>
      <c r="V109" s="40">
        <f>SUM(Q109:U109)</f>
        <v>0</v>
      </c>
      <c r="W109" s="141">
        <f>AVERAGE(Q109:U109)</f>
        <v>0</v>
      </c>
      <c r="X109" s="40">
        <f>MAX(Q109:U109)-MIN(Q109:U109)</f>
        <v>0</v>
      </c>
      <c r="Y109" s="141">
        <f>_xlfn.STDEV.P(Q109:U109)</f>
        <v>0</v>
      </c>
      <c r="Z109" s="141">
        <f t="shared" si="142"/>
        <v>0</v>
      </c>
      <c r="AA109" s="42">
        <f t="shared" si="143"/>
        <v>1</v>
      </c>
      <c r="AB109" s="144">
        <f t="shared" si="144"/>
        <v>0.1</v>
      </c>
      <c r="AC109" s="42">
        <f t="shared" si="152"/>
        <v>1</v>
      </c>
      <c r="AD109" s="144">
        <f t="shared" si="145"/>
        <v>0.3</v>
      </c>
      <c r="AE109" s="144">
        <f t="shared" si="146"/>
        <v>-0.1</v>
      </c>
    </row>
    <row r="110" spans="2:31" ht="15.75" thickBot="1" x14ac:dyDescent="0.3">
      <c r="B110" s="58" t="s">
        <v>28</v>
      </c>
      <c r="C110" s="43" t="s">
        <v>307</v>
      </c>
      <c r="D110" s="247">
        <f>(D109/D113)</f>
        <v>0</v>
      </c>
      <c r="E110" s="247">
        <f t="shared" ref="E110:H110" si="253">(E109/E113)</f>
        <v>0</v>
      </c>
      <c r="F110" s="247">
        <f t="shared" si="253"/>
        <v>0</v>
      </c>
      <c r="G110" s="138">
        <f t="shared" si="253"/>
        <v>0</v>
      </c>
      <c r="H110" s="138">
        <f t="shared" si="253"/>
        <v>2.7777777777777776E-2</v>
      </c>
      <c r="I110" s="138">
        <f>(I109/I113)</f>
        <v>0</v>
      </c>
      <c r="J110" s="138">
        <f t="shared" ref="J110:K110" si="254">(J109/J113)</f>
        <v>0</v>
      </c>
      <c r="K110" s="138">
        <f t="shared" si="254"/>
        <v>0</v>
      </c>
      <c r="L110" s="139">
        <f t="shared" ref="L110" si="255">(L109/L113)</f>
        <v>7.5187969924812026E-3</v>
      </c>
      <c r="M110" s="137"/>
      <c r="N110" s="137"/>
      <c r="O110" s="137"/>
      <c r="P110" s="137"/>
      <c r="Q110" s="138">
        <f t="shared" ref="Q110:T110" si="256">(Q109/Q113)</f>
        <v>0</v>
      </c>
      <c r="R110" s="138">
        <f t="shared" si="256"/>
        <v>0</v>
      </c>
      <c r="S110" s="138">
        <f t="shared" si="256"/>
        <v>0</v>
      </c>
      <c r="T110" s="138">
        <f t="shared" si="256"/>
        <v>0</v>
      </c>
      <c r="U110" s="136">
        <f t="shared" ref="U110:AA110" si="257">(U109/U113)</f>
        <v>0</v>
      </c>
      <c r="V110" s="139">
        <f t="shared" si="257"/>
        <v>0</v>
      </c>
      <c r="W110" s="137"/>
      <c r="X110" s="137"/>
      <c r="Y110" s="137"/>
      <c r="Z110" s="137"/>
      <c r="AA110" s="140">
        <f t="shared" si="257"/>
        <v>3.3898305084745762E-3</v>
      </c>
      <c r="AB110" s="153"/>
      <c r="AC110" s="153"/>
      <c r="AD110" s="153"/>
      <c r="AE110" s="153"/>
    </row>
    <row r="111" spans="2:31" x14ac:dyDescent="0.25">
      <c r="B111" s="59">
        <v>600</v>
      </c>
      <c r="C111" s="38" t="s">
        <v>307</v>
      </c>
      <c r="D111" s="38">
        <v>1</v>
      </c>
      <c r="E111" s="38">
        <v>0</v>
      </c>
      <c r="F111" s="38">
        <v>0</v>
      </c>
      <c r="G111" s="39">
        <v>1</v>
      </c>
      <c r="H111" s="39">
        <v>0</v>
      </c>
      <c r="I111" s="39">
        <v>0</v>
      </c>
      <c r="J111" s="39">
        <v>1</v>
      </c>
      <c r="K111" s="39">
        <v>0</v>
      </c>
      <c r="L111" s="40">
        <f t="shared" si="138"/>
        <v>2</v>
      </c>
      <c r="M111" s="141">
        <f t="shared" si="139"/>
        <v>0.4</v>
      </c>
      <c r="N111" s="40">
        <f t="shared" si="140"/>
        <v>1</v>
      </c>
      <c r="O111" s="141">
        <f t="shared" si="141"/>
        <v>0.4898979485566356</v>
      </c>
      <c r="P111" s="141">
        <f>(U111-M111)</f>
        <v>0.6</v>
      </c>
      <c r="Q111" s="39">
        <v>0</v>
      </c>
      <c r="R111" s="39">
        <v>0</v>
      </c>
      <c r="S111" s="39">
        <v>1</v>
      </c>
      <c r="T111" s="39">
        <v>0</v>
      </c>
      <c r="U111" s="41">
        <v>1</v>
      </c>
      <c r="V111" s="40">
        <f>SUM(Q111:U111)</f>
        <v>2</v>
      </c>
      <c r="W111" s="141">
        <f>AVERAGE(Q111:U111)</f>
        <v>0.4</v>
      </c>
      <c r="X111" s="40">
        <f>MAX(Q111:U111)-MIN(Q111:U111)</f>
        <v>1</v>
      </c>
      <c r="Y111" s="141">
        <f>_xlfn.STDEV.P(Q111:U111)</f>
        <v>0.4898979485566356</v>
      </c>
      <c r="Z111" s="141">
        <f t="shared" si="142"/>
        <v>0.6</v>
      </c>
      <c r="AA111" s="42">
        <f t="shared" si="143"/>
        <v>4</v>
      </c>
      <c r="AB111" s="144">
        <f t="shared" si="144"/>
        <v>0.4</v>
      </c>
      <c r="AC111" s="42">
        <f t="shared" si="152"/>
        <v>1</v>
      </c>
      <c r="AD111" s="144">
        <f t="shared" si="145"/>
        <v>0.4898979485566356</v>
      </c>
      <c r="AE111" s="144">
        <f t="shared" si="146"/>
        <v>0.6</v>
      </c>
    </row>
    <row r="112" spans="2:31" ht="15.75" thickBot="1" x14ac:dyDescent="0.3">
      <c r="B112" s="58" t="s">
        <v>28</v>
      </c>
      <c r="C112" s="43" t="s">
        <v>307</v>
      </c>
      <c r="D112" s="247">
        <f>(D111/D113)</f>
        <v>0.04</v>
      </c>
      <c r="E112" s="247">
        <f t="shared" ref="E112:H112" si="258">(E111/E113)</f>
        <v>0</v>
      </c>
      <c r="F112" s="247">
        <f t="shared" si="258"/>
        <v>0</v>
      </c>
      <c r="G112" s="138">
        <f t="shared" si="258"/>
        <v>4.1666666666666664E-2</v>
      </c>
      <c r="H112" s="138">
        <f t="shared" si="258"/>
        <v>0</v>
      </c>
      <c r="I112" s="138">
        <f>(I111/I113)</f>
        <v>0</v>
      </c>
      <c r="J112" s="138">
        <f t="shared" ref="J112:K112" si="259">(J111/J113)</f>
        <v>4.3478260869565216E-2</v>
      </c>
      <c r="K112" s="138">
        <f t="shared" si="259"/>
        <v>0</v>
      </c>
      <c r="L112" s="139">
        <f t="shared" ref="L112" si="260">(L111/L113)</f>
        <v>1.5037593984962405E-2</v>
      </c>
      <c r="M112" s="137"/>
      <c r="N112" s="137"/>
      <c r="O112" s="137"/>
      <c r="P112" s="137"/>
      <c r="Q112" s="138">
        <f t="shared" ref="Q112:T112" si="261">(Q111/Q113)</f>
        <v>0</v>
      </c>
      <c r="R112" s="138">
        <f t="shared" si="261"/>
        <v>0</v>
      </c>
      <c r="S112" s="138">
        <f t="shared" si="261"/>
        <v>3.2258064516129031E-2</v>
      </c>
      <c r="T112" s="138">
        <f t="shared" si="261"/>
        <v>0</v>
      </c>
      <c r="U112" s="136">
        <f t="shared" ref="U112:AA112" si="262">(U111/U113)</f>
        <v>2.8571428571428571E-2</v>
      </c>
      <c r="V112" s="139">
        <f t="shared" si="262"/>
        <v>1.2345679012345678E-2</v>
      </c>
      <c r="W112" s="137"/>
      <c r="X112" s="137"/>
      <c r="Y112" s="137"/>
      <c r="Z112" s="137"/>
      <c r="AA112" s="140">
        <f t="shared" si="262"/>
        <v>1.3559322033898305E-2</v>
      </c>
      <c r="AB112" s="153"/>
      <c r="AC112" s="153"/>
      <c r="AD112" s="153"/>
      <c r="AE112" s="153"/>
    </row>
    <row r="113" spans="2:31" ht="24" x14ac:dyDescent="0.25">
      <c r="B113" s="36" t="s">
        <v>238</v>
      </c>
      <c r="C113" s="116" t="s">
        <v>307</v>
      </c>
      <c r="D113" s="116">
        <v>25</v>
      </c>
      <c r="E113" s="116">
        <v>29</v>
      </c>
      <c r="F113" s="116">
        <v>43</v>
      </c>
      <c r="G113" s="117">
        <v>24</v>
      </c>
      <c r="H113" s="117">
        <v>36</v>
      </c>
      <c r="I113" s="117">
        <v>25</v>
      </c>
      <c r="J113" s="117">
        <v>23</v>
      </c>
      <c r="K113" s="117">
        <v>25</v>
      </c>
      <c r="L113" s="32">
        <f t="shared" si="138"/>
        <v>133</v>
      </c>
      <c r="M113" s="132">
        <f t="shared" si="139"/>
        <v>26.6</v>
      </c>
      <c r="N113" s="32">
        <f t="shared" si="140"/>
        <v>13</v>
      </c>
      <c r="O113" s="132">
        <f t="shared" si="141"/>
        <v>4.7581509013481273</v>
      </c>
      <c r="P113" s="119">
        <f>(U113-M113)</f>
        <v>8.3999999999999986</v>
      </c>
      <c r="Q113" s="117">
        <v>34</v>
      </c>
      <c r="R113" s="117">
        <v>30</v>
      </c>
      <c r="S113" s="117">
        <v>31</v>
      </c>
      <c r="T113" s="117">
        <v>32</v>
      </c>
      <c r="U113" s="120">
        <v>35</v>
      </c>
      <c r="V113" s="118">
        <f>SUM(Q113:U113)</f>
        <v>162</v>
      </c>
      <c r="W113" s="118">
        <f>AVERAGE(Q113:U113)</f>
        <v>32.4</v>
      </c>
      <c r="X113" s="32">
        <f t="shared" ref="X113:X114" si="263">MAX(Q113:U113)-MIN(Q113:U113)</f>
        <v>5</v>
      </c>
      <c r="Y113" s="119">
        <f>_xlfn.STDEV.P(Q113:U113)</f>
        <v>1.8547236990991407</v>
      </c>
      <c r="Z113" s="119">
        <f>(U113-W113)</f>
        <v>2.6000000000000014</v>
      </c>
      <c r="AA113" s="34">
        <f t="shared" si="143"/>
        <v>295</v>
      </c>
      <c r="AB113" s="131">
        <f t="shared" si="144"/>
        <v>29.5</v>
      </c>
      <c r="AC113" s="34">
        <f t="shared" si="152"/>
        <v>36</v>
      </c>
      <c r="AD113" s="131">
        <f t="shared" si="145"/>
        <v>4.6314144707637643</v>
      </c>
      <c r="AE113" s="122">
        <f>(U113-AB113)</f>
        <v>5.5</v>
      </c>
    </row>
    <row r="114" spans="2:31" ht="36" x14ac:dyDescent="0.25">
      <c r="B114" s="160" t="s">
        <v>338</v>
      </c>
      <c r="C114" s="13" t="s">
        <v>307</v>
      </c>
      <c r="D114" s="13">
        <v>46</v>
      </c>
      <c r="E114" s="13">
        <v>53</v>
      </c>
      <c r="F114" s="13">
        <v>62</v>
      </c>
      <c r="G114" s="14">
        <v>57</v>
      </c>
      <c r="H114" s="14">
        <v>66</v>
      </c>
      <c r="I114" s="14">
        <v>40</v>
      </c>
      <c r="J114" s="14">
        <v>42</v>
      </c>
      <c r="K114" s="14">
        <v>50</v>
      </c>
      <c r="L114" s="40">
        <f t="shared" si="138"/>
        <v>255</v>
      </c>
      <c r="M114" s="141">
        <f t="shared" si="139"/>
        <v>51</v>
      </c>
      <c r="N114" s="40">
        <f t="shared" si="140"/>
        <v>26</v>
      </c>
      <c r="O114" s="141">
        <f t="shared" si="141"/>
        <v>9.633275663033837</v>
      </c>
      <c r="P114" s="15">
        <f>(U114-M114)</f>
        <v>12</v>
      </c>
      <c r="Q114" s="14">
        <v>66</v>
      </c>
      <c r="R114" s="14">
        <v>58</v>
      </c>
      <c r="S114" s="14">
        <v>64</v>
      </c>
      <c r="T114" s="14">
        <v>60</v>
      </c>
      <c r="U114" s="16">
        <v>63</v>
      </c>
      <c r="V114" s="15">
        <f>SUM(Q114:U114)</f>
        <v>311</v>
      </c>
      <c r="W114" s="15">
        <f>AVERAGE(Q114:U114)</f>
        <v>62.2</v>
      </c>
      <c r="X114" s="40">
        <f t="shared" si="263"/>
        <v>8</v>
      </c>
      <c r="Y114" s="69">
        <f>_xlfn.STDEV.P(Q114:U114)</f>
        <v>2.8565713714171399</v>
      </c>
      <c r="Z114" s="15">
        <f>(U114-W114)</f>
        <v>0.79999999999999716</v>
      </c>
      <c r="AA114" s="42">
        <f t="shared" si="143"/>
        <v>566</v>
      </c>
      <c r="AB114" s="144">
        <f t="shared" si="144"/>
        <v>56.6</v>
      </c>
      <c r="AC114" s="42">
        <f t="shared" si="152"/>
        <v>66</v>
      </c>
      <c r="AD114" s="144">
        <f t="shared" si="145"/>
        <v>9.0465463023189141</v>
      </c>
      <c r="AE114" s="73">
        <f>(U114-AB114)</f>
        <v>6.3999999999999986</v>
      </c>
    </row>
    <row r="115" spans="2:31" ht="24" x14ac:dyDescent="0.25">
      <c r="B115" s="67" t="s">
        <v>239</v>
      </c>
      <c r="C115" s="68" t="s">
        <v>307</v>
      </c>
      <c r="D115" s="245">
        <f>(D113/D114)</f>
        <v>0.54347826086956519</v>
      </c>
      <c r="E115" s="245">
        <f t="shared" ref="E115:H115" si="264">(E113/E114)</f>
        <v>0.54716981132075471</v>
      </c>
      <c r="F115" s="245">
        <f t="shared" si="264"/>
        <v>0.69354838709677424</v>
      </c>
      <c r="G115" s="75">
        <f t="shared" si="264"/>
        <v>0.42105263157894735</v>
      </c>
      <c r="H115" s="75">
        <f t="shared" si="264"/>
        <v>0.54545454545454541</v>
      </c>
      <c r="I115" s="75">
        <f>(I113/I114)</f>
        <v>0.625</v>
      </c>
      <c r="J115" s="75">
        <f t="shared" ref="J115:K115" si="265">(J113/J114)</f>
        <v>0.54761904761904767</v>
      </c>
      <c r="K115" s="75">
        <f t="shared" si="265"/>
        <v>0.5</v>
      </c>
      <c r="L115" s="113">
        <f>(L113/L114)</f>
        <v>0.52156862745098043</v>
      </c>
      <c r="M115" s="157"/>
      <c r="N115" s="157"/>
      <c r="O115" s="157"/>
      <c r="P115" s="157"/>
      <c r="Q115" s="75">
        <f t="shared" ref="Q115:T115" si="266">(Q113/Q114)</f>
        <v>0.51515151515151514</v>
      </c>
      <c r="R115" s="75">
        <f t="shared" si="266"/>
        <v>0.51724137931034486</v>
      </c>
      <c r="S115" s="75">
        <f t="shared" si="266"/>
        <v>0.484375</v>
      </c>
      <c r="T115" s="75">
        <f t="shared" si="266"/>
        <v>0.53333333333333333</v>
      </c>
      <c r="U115" s="111">
        <f t="shared" ref="U115:V115" si="267">(U113/U114)</f>
        <v>0.55555555555555558</v>
      </c>
      <c r="V115" s="113">
        <f t="shared" si="267"/>
        <v>0.52090032154340837</v>
      </c>
      <c r="W115" s="157"/>
      <c r="X115" s="157"/>
      <c r="Y115" s="157"/>
      <c r="Z115" s="157"/>
      <c r="AA115" s="112">
        <f>(AA113/AA114)</f>
        <v>0.52120141342756188</v>
      </c>
      <c r="AB115" s="156"/>
      <c r="AC115" s="156"/>
      <c r="AD115" s="156"/>
      <c r="AE115" s="156"/>
    </row>
    <row r="116" spans="2:31" x14ac:dyDescent="0.25">
      <c r="B116" s="62"/>
    </row>
    <row r="117" spans="2:31" x14ac:dyDescent="0.25">
      <c r="B117" s="274"/>
      <c r="C117" s="283" t="s">
        <v>249</v>
      </c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</row>
    <row r="118" spans="2:31" ht="24.75" thickBot="1" x14ac:dyDescent="0.3">
      <c r="B118" s="18"/>
      <c r="C118" s="19">
        <v>2009</v>
      </c>
      <c r="D118" s="19">
        <v>2010</v>
      </c>
      <c r="E118" s="19">
        <v>2011</v>
      </c>
      <c r="F118" s="19">
        <v>2012</v>
      </c>
      <c r="G118" s="20">
        <v>2013</v>
      </c>
      <c r="H118" s="20">
        <v>2014</v>
      </c>
      <c r="I118" s="20">
        <v>2015</v>
      </c>
      <c r="J118" s="20">
        <v>2016</v>
      </c>
      <c r="K118" s="20">
        <v>2017</v>
      </c>
      <c r="L118" s="21" t="s">
        <v>0</v>
      </c>
      <c r="M118" s="21" t="s">
        <v>1</v>
      </c>
      <c r="N118" s="21" t="s">
        <v>2</v>
      </c>
      <c r="O118" s="21" t="s">
        <v>3</v>
      </c>
      <c r="P118" s="21" t="s">
        <v>435</v>
      </c>
      <c r="Q118" s="20">
        <v>2018</v>
      </c>
      <c r="R118" s="20">
        <v>2019</v>
      </c>
      <c r="S118" s="20">
        <v>2020</v>
      </c>
      <c r="T118" s="20">
        <v>2021</v>
      </c>
      <c r="U118" s="22">
        <v>2022</v>
      </c>
      <c r="V118" s="21" t="s">
        <v>0</v>
      </c>
      <c r="W118" s="21" t="s">
        <v>1</v>
      </c>
      <c r="X118" s="21" t="s">
        <v>2</v>
      </c>
      <c r="Y118" s="21" t="s">
        <v>3</v>
      </c>
      <c r="Z118" s="21" t="s">
        <v>435</v>
      </c>
      <c r="AA118" s="23" t="s">
        <v>5</v>
      </c>
      <c r="AB118" s="23" t="s">
        <v>6</v>
      </c>
      <c r="AC118" s="23" t="s">
        <v>7</v>
      </c>
      <c r="AD118" s="23" t="s">
        <v>8</v>
      </c>
      <c r="AE118" s="23" t="s">
        <v>435</v>
      </c>
    </row>
    <row r="119" spans="2:31" x14ac:dyDescent="0.25">
      <c r="B119" s="59" t="s">
        <v>153</v>
      </c>
      <c r="C119" s="38" t="s">
        <v>307</v>
      </c>
      <c r="D119" s="38">
        <v>5</v>
      </c>
      <c r="E119" s="38">
        <v>2</v>
      </c>
      <c r="F119" s="38">
        <v>3</v>
      </c>
      <c r="G119" s="39">
        <v>4</v>
      </c>
      <c r="H119" s="39">
        <v>1</v>
      </c>
      <c r="I119" s="39">
        <v>3</v>
      </c>
      <c r="J119" s="39">
        <v>6</v>
      </c>
      <c r="K119" s="39">
        <v>1</v>
      </c>
      <c r="L119" s="40">
        <f>SUM(G119:K119)</f>
        <v>15</v>
      </c>
      <c r="M119" s="141">
        <f>AVERAGE(G119:K119)</f>
        <v>3</v>
      </c>
      <c r="N119" s="40">
        <f>MAX(G119:K119)-MIN(G119:K119)</f>
        <v>5</v>
      </c>
      <c r="O119" s="141">
        <f>_xlfn.STDEV.P(G119:K119)</f>
        <v>1.8973665961010275</v>
      </c>
      <c r="P119" s="141">
        <f>(U119-M119)</f>
        <v>-3</v>
      </c>
      <c r="Q119" s="39">
        <v>4</v>
      </c>
      <c r="R119" s="39">
        <v>2</v>
      </c>
      <c r="S119" s="39">
        <v>4</v>
      </c>
      <c r="T119" s="39">
        <v>1</v>
      </c>
      <c r="U119" s="41">
        <v>0</v>
      </c>
      <c r="V119" s="40">
        <f>SUM(Q119:U119)</f>
        <v>11</v>
      </c>
      <c r="W119" s="141">
        <f>AVERAGE(Q119:U119)</f>
        <v>2.2000000000000002</v>
      </c>
      <c r="X119" s="40">
        <f>MAX(Q119:U119)-MIN(Q119:U119)</f>
        <v>4</v>
      </c>
      <c r="Y119" s="141">
        <f>_xlfn.STDEV.P(Q119:U119)</f>
        <v>1.6</v>
      </c>
      <c r="Z119" s="141">
        <f>(U119-W119)</f>
        <v>-2.2000000000000002</v>
      </c>
      <c r="AA119" s="42">
        <f>SUM(Q119:U119,G119:K119)</f>
        <v>26</v>
      </c>
      <c r="AB119" s="144">
        <f>AVERAGE(Q119:U119,G119:K119)</f>
        <v>2.6</v>
      </c>
      <c r="AC119" s="42">
        <f>MAX(Q119:U119,G119:K119)-MIN(Q119:U119,G119:K119)</f>
        <v>6</v>
      </c>
      <c r="AD119" s="144">
        <f>_xlfn.STDEV.P(Q119:U119,G119:K119)</f>
        <v>1.8</v>
      </c>
      <c r="AE119" s="144">
        <f>(U119-AB119)</f>
        <v>-2.6</v>
      </c>
    </row>
    <row r="120" spans="2:31" ht="15.75" thickBot="1" x14ac:dyDescent="0.3">
      <c r="B120" s="58" t="s">
        <v>28</v>
      </c>
      <c r="C120" s="43" t="s">
        <v>307</v>
      </c>
      <c r="D120" s="247">
        <f>(D119/D133)</f>
        <v>0.2</v>
      </c>
      <c r="E120" s="247">
        <f t="shared" ref="E120:H120" si="268">(E119/E133)</f>
        <v>6.8965517241379309E-2</v>
      </c>
      <c r="F120" s="247">
        <f t="shared" si="268"/>
        <v>6.9767441860465115E-2</v>
      </c>
      <c r="G120" s="138">
        <f t="shared" si="268"/>
        <v>0.16666666666666666</v>
      </c>
      <c r="H120" s="138">
        <f t="shared" si="268"/>
        <v>2.7777777777777776E-2</v>
      </c>
      <c r="I120" s="138">
        <f>(I119/I133)</f>
        <v>0.12</v>
      </c>
      <c r="J120" s="138">
        <f t="shared" ref="J120:K120" si="269">(J119/J133)</f>
        <v>0.2608695652173913</v>
      </c>
      <c r="K120" s="138">
        <f t="shared" si="269"/>
        <v>0.04</v>
      </c>
      <c r="L120" s="139">
        <f t="shared" ref="L120" si="270">(L119/L133)</f>
        <v>0.11278195488721804</v>
      </c>
      <c r="M120" s="137"/>
      <c r="N120" s="137"/>
      <c r="O120" s="137"/>
      <c r="P120" s="137"/>
      <c r="Q120" s="138">
        <f t="shared" ref="Q120:T120" si="271">(Q119/Q133)</f>
        <v>0.11764705882352941</v>
      </c>
      <c r="R120" s="138">
        <f t="shared" si="271"/>
        <v>6.6666666666666666E-2</v>
      </c>
      <c r="S120" s="138">
        <f t="shared" si="271"/>
        <v>0.12903225806451613</v>
      </c>
      <c r="T120" s="138">
        <f t="shared" si="271"/>
        <v>3.125E-2</v>
      </c>
      <c r="U120" s="136">
        <f t="shared" ref="U120:AA120" si="272">(U119/U133)</f>
        <v>0</v>
      </c>
      <c r="V120" s="139">
        <f t="shared" si="272"/>
        <v>6.7901234567901231E-2</v>
      </c>
      <c r="W120" s="137"/>
      <c r="X120" s="137"/>
      <c r="Y120" s="137"/>
      <c r="Z120" s="137"/>
      <c r="AA120" s="140">
        <f t="shared" si="272"/>
        <v>8.8135593220338981E-2</v>
      </c>
      <c r="AB120" s="168"/>
      <c r="AC120" s="168"/>
      <c r="AD120" s="168"/>
      <c r="AE120" s="168"/>
    </row>
    <row r="121" spans="2:31" x14ac:dyDescent="0.25">
      <c r="B121" s="59" t="s">
        <v>154</v>
      </c>
      <c r="C121" s="38" t="s">
        <v>307</v>
      </c>
      <c r="D121" s="38">
        <v>2</v>
      </c>
      <c r="E121" s="38">
        <v>0</v>
      </c>
      <c r="F121" s="38">
        <v>6</v>
      </c>
      <c r="G121" s="39">
        <v>2</v>
      </c>
      <c r="H121" s="39">
        <v>9</v>
      </c>
      <c r="I121" s="39">
        <v>3</v>
      </c>
      <c r="J121" s="39">
        <v>0</v>
      </c>
      <c r="K121" s="39">
        <v>4</v>
      </c>
      <c r="L121" s="40">
        <f t="shared" ref="L121:L134" si="273">SUM(G121:K121)</f>
        <v>18</v>
      </c>
      <c r="M121" s="141">
        <f t="shared" ref="M121:M134" si="274">AVERAGE(G121:K121)</f>
        <v>3.6</v>
      </c>
      <c r="N121" s="40">
        <f t="shared" ref="N121:N134" si="275">MAX(G121:K121)-MIN(G121:K121)</f>
        <v>9</v>
      </c>
      <c r="O121" s="141">
        <f t="shared" ref="O121:O134" si="276">_xlfn.STDEV.P(G121:K121)</f>
        <v>3.0066592756745814</v>
      </c>
      <c r="P121" s="141">
        <f>(U121-M121)</f>
        <v>-1.6</v>
      </c>
      <c r="Q121" s="39">
        <v>3</v>
      </c>
      <c r="R121" s="39">
        <v>2</v>
      </c>
      <c r="S121" s="39">
        <v>4</v>
      </c>
      <c r="T121" s="39">
        <v>3</v>
      </c>
      <c r="U121" s="41">
        <v>2</v>
      </c>
      <c r="V121" s="40">
        <f>SUM(Q121:U121)</f>
        <v>14</v>
      </c>
      <c r="W121" s="141">
        <f>AVERAGE(Q121:U121)</f>
        <v>2.8</v>
      </c>
      <c r="X121" s="40">
        <f>MAX(Q121:U121)-MIN(Q121:U121)</f>
        <v>2</v>
      </c>
      <c r="Y121" s="141">
        <f>_xlfn.STDEV.P(Q121:U121)</f>
        <v>0.74833147735478833</v>
      </c>
      <c r="Z121" s="141">
        <f t="shared" ref="Z121:Z131" si="277">(U121-W121)</f>
        <v>-0.79999999999999982</v>
      </c>
      <c r="AA121" s="42">
        <f t="shared" ref="AA121:AA134" si="278">SUM(Q121:U121,G121:K121)</f>
        <v>32</v>
      </c>
      <c r="AB121" s="144">
        <f t="shared" ref="AB121:AB134" si="279">AVERAGE(Q121:U121,G121:K121)</f>
        <v>3.2</v>
      </c>
      <c r="AC121" s="42">
        <f t="shared" ref="AC121:AC134" si="280">MAX(Q121:U121,G121:K121)-MIN(Q121:U121,G121:K121)</f>
        <v>9</v>
      </c>
      <c r="AD121" s="144">
        <f t="shared" ref="AD121:AD134" si="281">_xlfn.STDEV.P(Q121:U121,G121:K121)</f>
        <v>2.2271057451320089</v>
      </c>
      <c r="AE121" s="144">
        <f t="shared" ref="AE121:AE131" si="282">(U121-AB121)</f>
        <v>-1.2000000000000002</v>
      </c>
    </row>
    <row r="122" spans="2:31" ht="15.75" thickBot="1" x14ac:dyDescent="0.3">
      <c r="B122" s="58" t="s">
        <v>28</v>
      </c>
      <c r="C122" s="43" t="s">
        <v>307</v>
      </c>
      <c r="D122" s="247">
        <f>(D121/D133)</f>
        <v>0.08</v>
      </c>
      <c r="E122" s="247">
        <f t="shared" ref="E122:H122" si="283">(E121/E133)</f>
        <v>0</v>
      </c>
      <c r="F122" s="247">
        <f t="shared" si="283"/>
        <v>0.13953488372093023</v>
      </c>
      <c r="G122" s="138">
        <f t="shared" si="283"/>
        <v>8.3333333333333329E-2</v>
      </c>
      <c r="H122" s="138">
        <f t="shared" si="283"/>
        <v>0.25</v>
      </c>
      <c r="I122" s="138">
        <f>(I121/I133)</f>
        <v>0.12</v>
      </c>
      <c r="J122" s="138">
        <f t="shared" ref="J122:K122" si="284">(J121/J133)</f>
        <v>0</v>
      </c>
      <c r="K122" s="138">
        <f t="shared" si="284"/>
        <v>0.16</v>
      </c>
      <c r="L122" s="139">
        <f t="shared" ref="L122" si="285">(L121/L133)</f>
        <v>0.13533834586466165</v>
      </c>
      <c r="M122" s="137"/>
      <c r="N122" s="137"/>
      <c r="O122" s="137"/>
      <c r="P122" s="137"/>
      <c r="Q122" s="138">
        <f t="shared" ref="Q122:T122" si="286">(Q121/Q133)</f>
        <v>8.8235294117647065E-2</v>
      </c>
      <c r="R122" s="138">
        <f t="shared" si="286"/>
        <v>6.6666666666666666E-2</v>
      </c>
      <c r="S122" s="138">
        <f t="shared" si="286"/>
        <v>0.12903225806451613</v>
      </c>
      <c r="T122" s="138">
        <f t="shared" si="286"/>
        <v>9.375E-2</v>
      </c>
      <c r="U122" s="136">
        <f t="shared" ref="U122:AA122" si="287">(U121/U133)</f>
        <v>5.7142857142857141E-2</v>
      </c>
      <c r="V122" s="139">
        <f t="shared" si="287"/>
        <v>8.6419753086419748E-2</v>
      </c>
      <c r="W122" s="137"/>
      <c r="X122" s="137"/>
      <c r="Y122" s="137"/>
      <c r="Z122" s="137"/>
      <c r="AA122" s="140">
        <f t="shared" si="287"/>
        <v>0.10847457627118644</v>
      </c>
      <c r="AB122" s="168"/>
      <c r="AC122" s="168"/>
      <c r="AD122" s="168"/>
      <c r="AE122" s="168"/>
    </row>
    <row r="123" spans="2:31" x14ac:dyDescent="0.25">
      <c r="B123" s="59" t="s">
        <v>155</v>
      </c>
      <c r="C123" s="38" t="s">
        <v>307</v>
      </c>
      <c r="D123" s="38">
        <v>2</v>
      </c>
      <c r="E123" s="38">
        <v>2</v>
      </c>
      <c r="F123" s="38">
        <v>3</v>
      </c>
      <c r="G123" s="39">
        <v>2</v>
      </c>
      <c r="H123" s="39">
        <v>5</v>
      </c>
      <c r="I123" s="39">
        <v>1</v>
      </c>
      <c r="J123" s="39">
        <v>3</v>
      </c>
      <c r="K123" s="39">
        <v>5</v>
      </c>
      <c r="L123" s="40">
        <f t="shared" si="273"/>
        <v>16</v>
      </c>
      <c r="M123" s="141">
        <f t="shared" si="274"/>
        <v>3.2</v>
      </c>
      <c r="N123" s="40">
        <f t="shared" si="275"/>
        <v>4</v>
      </c>
      <c r="O123" s="141">
        <f t="shared" si="276"/>
        <v>1.6</v>
      </c>
      <c r="P123" s="141">
        <f>(U123-M123)</f>
        <v>-0.20000000000000018</v>
      </c>
      <c r="Q123" s="39">
        <v>3</v>
      </c>
      <c r="R123" s="39">
        <v>7</v>
      </c>
      <c r="S123" s="39">
        <v>2</v>
      </c>
      <c r="T123" s="39">
        <v>3</v>
      </c>
      <c r="U123" s="41">
        <v>3</v>
      </c>
      <c r="V123" s="40">
        <f>SUM(Q123:U123)</f>
        <v>18</v>
      </c>
      <c r="W123" s="141">
        <f>AVERAGE(Q123:U123)</f>
        <v>3.6</v>
      </c>
      <c r="X123" s="40">
        <f>MAX(Q123:U123)-MIN(Q123:U123)</f>
        <v>5</v>
      </c>
      <c r="Y123" s="141">
        <f>_xlfn.STDEV.P(Q123:U123)</f>
        <v>1.7435595774162693</v>
      </c>
      <c r="Z123" s="141">
        <f t="shared" si="277"/>
        <v>-0.60000000000000009</v>
      </c>
      <c r="AA123" s="42">
        <f t="shared" si="278"/>
        <v>34</v>
      </c>
      <c r="AB123" s="144">
        <f t="shared" si="279"/>
        <v>3.4</v>
      </c>
      <c r="AC123" s="42">
        <f t="shared" si="280"/>
        <v>6</v>
      </c>
      <c r="AD123" s="144">
        <f t="shared" si="281"/>
        <v>1.6852299546352716</v>
      </c>
      <c r="AE123" s="144">
        <f t="shared" si="282"/>
        <v>-0.39999999999999991</v>
      </c>
    </row>
    <row r="124" spans="2:31" ht="15.75" thickBot="1" x14ac:dyDescent="0.3">
      <c r="B124" s="58" t="s">
        <v>28</v>
      </c>
      <c r="C124" s="43" t="s">
        <v>307</v>
      </c>
      <c r="D124" s="247">
        <f>(D123/D133)</f>
        <v>0.08</v>
      </c>
      <c r="E124" s="247">
        <f t="shared" ref="E124:H124" si="288">(E123/E133)</f>
        <v>6.8965517241379309E-2</v>
      </c>
      <c r="F124" s="247">
        <f t="shared" si="288"/>
        <v>6.9767441860465115E-2</v>
      </c>
      <c r="G124" s="138">
        <f t="shared" si="288"/>
        <v>8.3333333333333329E-2</v>
      </c>
      <c r="H124" s="138">
        <f t="shared" si="288"/>
        <v>0.1388888888888889</v>
      </c>
      <c r="I124" s="138">
        <f>(I123/I133)</f>
        <v>0.04</v>
      </c>
      <c r="J124" s="138">
        <f t="shared" ref="J124:K124" si="289">(J123/J133)</f>
        <v>0.13043478260869565</v>
      </c>
      <c r="K124" s="138">
        <f t="shared" si="289"/>
        <v>0.2</v>
      </c>
      <c r="L124" s="139">
        <f t="shared" ref="L124" si="290">(L123/L133)</f>
        <v>0.12030075187969924</v>
      </c>
      <c r="M124" s="137"/>
      <c r="N124" s="137"/>
      <c r="O124" s="137"/>
      <c r="P124" s="137"/>
      <c r="Q124" s="138">
        <f t="shared" ref="Q124:T124" si="291">(Q123/Q133)</f>
        <v>8.8235294117647065E-2</v>
      </c>
      <c r="R124" s="138">
        <f t="shared" si="291"/>
        <v>0.23333333333333334</v>
      </c>
      <c r="S124" s="138">
        <f t="shared" si="291"/>
        <v>6.4516129032258063E-2</v>
      </c>
      <c r="T124" s="138">
        <f t="shared" si="291"/>
        <v>9.375E-2</v>
      </c>
      <c r="U124" s="136">
        <f t="shared" ref="U124:AA124" si="292">(U123/U133)</f>
        <v>8.5714285714285715E-2</v>
      </c>
      <c r="V124" s="139">
        <f t="shared" si="292"/>
        <v>0.1111111111111111</v>
      </c>
      <c r="W124" s="137"/>
      <c r="X124" s="137"/>
      <c r="Y124" s="137"/>
      <c r="Z124" s="137"/>
      <c r="AA124" s="140">
        <f t="shared" si="292"/>
        <v>0.11525423728813559</v>
      </c>
      <c r="AB124" s="168"/>
      <c r="AC124" s="168"/>
      <c r="AD124" s="168"/>
      <c r="AE124" s="168"/>
    </row>
    <row r="125" spans="2:31" x14ac:dyDescent="0.25">
      <c r="B125" s="59" t="s">
        <v>156</v>
      </c>
      <c r="C125" s="38" t="s">
        <v>307</v>
      </c>
      <c r="D125" s="38">
        <v>4</v>
      </c>
      <c r="E125" s="38">
        <v>4</v>
      </c>
      <c r="F125" s="38">
        <v>6</v>
      </c>
      <c r="G125" s="39">
        <v>3</v>
      </c>
      <c r="H125" s="39">
        <v>2</v>
      </c>
      <c r="I125" s="39">
        <v>3</v>
      </c>
      <c r="J125" s="39">
        <v>0</v>
      </c>
      <c r="K125" s="39">
        <v>5</v>
      </c>
      <c r="L125" s="40">
        <f t="shared" si="273"/>
        <v>13</v>
      </c>
      <c r="M125" s="141">
        <f t="shared" si="274"/>
        <v>2.6</v>
      </c>
      <c r="N125" s="40">
        <f t="shared" si="275"/>
        <v>5</v>
      </c>
      <c r="O125" s="141">
        <f t="shared" si="276"/>
        <v>1.6248076809271921</v>
      </c>
      <c r="P125" s="141">
        <f>(U125-M125)</f>
        <v>1.4</v>
      </c>
      <c r="Q125" s="39">
        <v>4</v>
      </c>
      <c r="R125" s="39">
        <v>3</v>
      </c>
      <c r="S125" s="39">
        <v>3</v>
      </c>
      <c r="T125" s="39">
        <v>8</v>
      </c>
      <c r="U125" s="41">
        <v>4</v>
      </c>
      <c r="V125" s="40">
        <f>SUM(Q125:U125)</f>
        <v>22</v>
      </c>
      <c r="W125" s="141">
        <f>AVERAGE(Q125:U125)</f>
        <v>4.4000000000000004</v>
      </c>
      <c r="X125" s="40">
        <f>MAX(Q125:U125)-MIN(Q125:U125)</f>
        <v>5</v>
      </c>
      <c r="Y125" s="141">
        <f>_xlfn.STDEV.P(Q125:U125)</f>
        <v>1.8547236990991407</v>
      </c>
      <c r="Z125" s="141">
        <f t="shared" si="277"/>
        <v>-0.40000000000000036</v>
      </c>
      <c r="AA125" s="42">
        <f t="shared" si="278"/>
        <v>35</v>
      </c>
      <c r="AB125" s="144">
        <f t="shared" si="279"/>
        <v>3.5</v>
      </c>
      <c r="AC125" s="42">
        <f t="shared" si="280"/>
        <v>8</v>
      </c>
      <c r="AD125" s="144">
        <f t="shared" si="281"/>
        <v>1.9621416870348585</v>
      </c>
      <c r="AE125" s="144">
        <f t="shared" si="282"/>
        <v>0.5</v>
      </c>
    </row>
    <row r="126" spans="2:31" ht="15.75" thickBot="1" x14ac:dyDescent="0.3">
      <c r="B126" s="58" t="s">
        <v>28</v>
      </c>
      <c r="C126" s="43" t="s">
        <v>307</v>
      </c>
      <c r="D126" s="247">
        <f>(D125/D133)</f>
        <v>0.16</v>
      </c>
      <c r="E126" s="247">
        <f t="shared" ref="E126:H126" si="293">(E125/E133)</f>
        <v>0.13793103448275862</v>
      </c>
      <c r="F126" s="247">
        <f t="shared" si="293"/>
        <v>0.13953488372093023</v>
      </c>
      <c r="G126" s="138">
        <f t="shared" si="293"/>
        <v>0.125</v>
      </c>
      <c r="H126" s="138">
        <f t="shared" si="293"/>
        <v>5.5555555555555552E-2</v>
      </c>
      <c r="I126" s="138">
        <f>(I125/I133)</f>
        <v>0.12</v>
      </c>
      <c r="J126" s="138">
        <f t="shared" ref="J126:K126" si="294">(J125/J133)</f>
        <v>0</v>
      </c>
      <c r="K126" s="138">
        <f t="shared" si="294"/>
        <v>0.2</v>
      </c>
      <c r="L126" s="139">
        <f t="shared" ref="L126" si="295">(L125/L133)</f>
        <v>9.7744360902255634E-2</v>
      </c>
      <c r="M126" s="137"/>
      <c r="N126" s="137"/>
      <c r="O126" s="137"/>
      <c r="P126" s="137"/>
      <c r="Q126" s="138">
        <f t="shared" ref="Q126:T126" si="296">(Q125/Q133)</f>
        <v>0.11764705882352941</v>
      </c>
      <c r="R126" s="138">
        <f t="shared" si="296"/>
        <v>0.1</v>
      </c>
      <c r="S126" s="138">
        <f t="shared" si="296"/>
        <v>9.6774193548387094E-2</v>
      </c>
      <c r="T126" s="138">
        <f t="shared" si="296"/>
        <v>0.25</v>
      </c>
      <c r="U126" s="136">
        <f t="shared" ref="U126:AA126" si="297">(U125/U133)</f>
        <v>0.11428571428571428</v>
      </c>
      <c r="V126" s="139">
        <f t="shared" si="297"/>
        <v>0.13580246913580246</v>
      </c>
      <c r="W126" s="137"/>
      <c r="X126" s="137"/>
      <c r="Y126" s="137"/>
      <c r="Z126" s="137"/>
      <c r="AA126" s="140">
        <f t="shared" si="297"/>
        <v>0.11864406779661017</v>
      </c>
      <c r="AB126" s="168"/>
      <c r="AC126" s="168"/>
      <c r="AD126" s="168"/>
      <c r="AE126" s="168"/>
    </row>
    <row r="127" spans="2:31" x14ac:dyDescent="0.25">
      <c r="B127" s="59" t="s">
        <v>157</v>
      </c>
      <c r="C127" s="38" t="s">
        <v>307</v>
      </c>
      <c r="D127" s="38">
        <v>2</v>
      </c>
      <c r="E127" s="38">
        <v>1</v>
      </c>
      <c r="F127" s="38">
        <v>3</v>
      </c>
      <c r="G127" s="39">
        <v>1</v>
      </c>
      <c r="H127" s="39">
        <v>3</v>
      </c>
      <c r="I127" s="39">
        <v>3</v>
      </c>
      <c r="J127" s="39">
        <v>2</v>
      </c>
      <c r="K127" s="39">
        <v>0</v>
      </c>
      <c r="L127" s="40">
        <f t="shared" si="273"/>
        <v>9</v>
      </c>
      <c r="M127" s="141">
        <f t="shared" si="274"/>
        <v>1.8</v>
      </c>
      <c r="N127" s="40">
        <f t="shared" si="275"/>
        <v>3</v>
      </c>
      <c r="O127" s="141">
        <f t="shared" si="276"/>
        <v>1.1661903789690602</v>
      </c>
      <c r="P127" s="141">
        <f>(U127-M127)</f>
        <v>5.2</v>
      </c>
      <c r="Q127" s="39">
        <v>7</v>
      </c>
      <c r="R127" s="39">
        <v>8</v>
      </c>
      <c r="S127" s="39">
        <v>7</v>
      </c>
      <c r="T127" s="39">
        <v>5</v>
      </c>
      <c r="U127" s="41">
        <v>7</v>
      </c>
      <c r="V127" s="40">
        <f>SUM(Q127:U127)</f>
        <v>34</v>
      </c>
      <c r="W127" s="141">
        <f>AVERAGE(Q127:U127)</f>
        <v>6.8</v>
      </c>
      <c r="X127" s="40">
        <f>MAX(Q127:U127)-MIN(Q127:U127)</f>
        <v>3</v>
      </c>
      <c r="Y127" s="141">
        <f>_xlfn.STDEV.P(Q127:U127)</f>
        <v>0.9797958971132712</v>
      </c>
      <c r="Z127" s="141">
        <f t="shared" si="277"/>
        <v>0.20000000000000018</v>
      </c>
      <c r="AA127" s="42">
        <f t="shared" si="278"/>
        <v>43</v>
      </c>
      <c r="AB127" s="144">
        <f t="shared" si="279"/>
        <v>4.3</v>
      </c>
      <c r="AC127" s="42">
        <f t="shared" si="280"/>
        <v>8</v>
      </c>
      <c r="AD127" s="144">
        <f t="shared" si="281"/>
        <v>2.7221315177632399</v>
      </c>
      <c r="AE127" s="144">
        <f t="shared" si="282"/>
        <v>2.7</v>
      </c>
    </row>
    <row r="128" spans="2:31" ht="15.75" thickBot="1" x14ac:dyDescent="0.3">
      <c r="B128" s="58" t="s">
        <v>28</v>
      </c>
      <c r="C128" s="43" t="s">
        <v>307</v>
      </c>
      <c r="D128" s="247">
        <f>(D127/D133)</f>
        <v>0.08</v>
      </c>
      <c r="E128" s="247">
        <f t="shared" ref="E128:H128" si="298">(E127/E133)</f>
        <v>3.4482758620689655E-2</v>
      </c>
      <c r="F128" s="247">
        <f t="shared" si="298"/>
        <v>6.9767441860465115E-2</v>
      </c>
      <c r="G128" s="138">
        <f t="shared" si="298"/>
        <v>4.1666666666666664E-2</v>
      </c>
      <c r="H128" s="138">
        <f t="shared" si="298"/>
        <v>8.3333333333333329E-2</v>
      </c>
      <c r="I128" s="138">
        <f>(I127/I133)</f>
        <v>0.12</v>
      </c>
      <c r="J128" s="138">
        <f t="shared" ref="J128:K128" si="299">(J127/J133)</f>
        <v>8.6956521739130432E-2</v>
      </c>
      <c r="K128" s="138">
        <f t="shared" si="299"/>
        <v>0</v>
      </c>
      <c r="L128" s="139">
        <f t="shared" ref="L128" si="300">(L127/L133)</f>
        <v>6.7669172932330823E-2</v>
      </c>
      <c r="M128" s="137"/>
      <c r="N128" s="137"/>
      <c r="O128" s="137"/>
      <c r="P128" s="137"/>
      <c r="Q128" s="138">
        <f t="shared" ref="Q128:T128" si="301">(Q127/Q133)</f>
        <v>0.20588235294117646</v>
      </c>
      <c r="R128" s="138">
        <f t="shared" si="301"/>
        <v>0.26666666666666666</v>
      </c>
      <c r="S128" s="138">
        <f t="shared" si="301"/>
        <v>0.22580645161290322</v>
      </c>
      <c r="T128" s="138">
        <f t="shared" si="301"/>
        <v>0.15625</v>
      </c>
      <c r="U128" s="136">
        <f t="shared" ref="U128:AA128" si="302">(U127/U133)</f>
        <v>0.2</v>
      </c>
      <c r="V128" s="139">
        <f t="shared" si="302"/>
        <v>0.20987654320987653</v>
      </c>
      <c r="W128" s="137"/>
      <c r="X128" s="137"/>
      <c r="Y128" s="137"/>
      <c r="Z128" s="137"/>
      <c r="AA128" s="140">
        <f t="shared" si="302"/>
        <v>0.14576271186440679</v>
      </c>
      <c r="AB128" s="168"/>
      <c r="AC128" s="168"/>
      <c r="AD128" s="168"/>
      <c r="AE128" s="168"/>
    </row>
    <row r="129" spans="2:31" x14ac:dyDescent="0.25">
      <c r="B129" s="63" t="s">
        <v>158</v>
      </c>
      <c r="C129" s="38" t="s">
        <v>307</v>
      </c>
      <c r="D129" s="248">
        <v>6</v>
      </c>
      <c r="E129" s="248">
        <v>8</v>
      </c>
      <c r="F129" s="248">
        <v>4</v>
      </c>
      <c r="G129" s="52">
        <v>4</v>
      </c>
      <c r="H129" s="52">
        <v>8</v>
      </c>
      <c r="I129" s="52">
        <v>5</v>
      </c>
      <c r="J129" s="52">
        <v>7</v>
      </c>
      <c r="K129" s="52">
        <v>2</v>
      </c>
      <c r="L129" s="40">
        <f t="shared" si="273"/>
        <v>26</v>
      </c>
      <c r="M129" s="141">
        <f t="shared" si="274"/>
        <v>5.2</v>
      </c>
      <c r="N129" s="40">
        <f t="shared" si="275"/>
        <v>6</v>
      </c>
      <c r="O129" s="141">
        <f t="shared" si="276"/>
        <v>2.1354156504062622</v>
      </c>
      <c r="P129" s="141">
        <f>(U129-M129)</f>
        <v>1.7999999999999998</v>
      </c>
      <c r="Q129" s="52">
        <v>6</v>
      </c>
      <c r="R129" s="52">
        <v>3</v>
      </c>
      <c r="S129" s="52">
        <v>5</v>
      </c>
      <c r="T129" s="52">
        <v>5</v>
      </c>
      <c r="U129" s="54">
        <v>7</v>
      </c>
      <c r="V129" s="53">
        <f>SUM(Q129:U129)</f>
        <v>26</v>
      </c>
      <c r="W129" s="141">
        <f>AVERAGE(Q129:U129)</f>
        <v>5.2</v>
      </c>
      <c r="X129" s="40">
        <f>MAX(Q129:U129)-MIN(Q129:U129)</f>
        <v>4</v>
      </c>
      <c r="Y129" s="141">
        <f>_xlfn.STDEV.P(Q129:U129)</f>
        <v>1.3266499161421599</v>
      </c>
      <c r="Z129" s="141">
        <f t="shared" si="277"/>
        <v>1.7999999999999998</v>
      </c>
      <c r="AA129" s="42">
        <f t="shared" si="278"/>
        <v>52</v>
      </c>
      <c r="AB129" s="144">
        <f t="shared" si="279"/>
        <v>5.2</v>
      </c>
      <c r="AC129" s="42">
        <f t="shared" si="280"/>
        <v>6</v>
      </c>
      <c r="AD129" s="144">
        <f t="shared" si="281"/>
        <v>1.7776388834631178</v>
      </c>
      <c r="AE129" s="144">
        <f t="shared" si="282"/>
        <v>1.7999999999999998</v>
      </c>
    </row>
    <row r="130" spans="2:31" ht="15.75" thickBot="1" x14ac:dyDescent="0.3">
      <c r="B130" s="58" t="s">
        <v>28</v>
      </c>
      <c r="C130" s="43" t="s">
        <v>307</v>
      </c>
      <c r="D130" s="247">
        <f>(D129/D133)</f>
        <v>0.24</v>
      </c>
      <c r="E130" s="247">
        <f t="shared" ref="E130:H130" si="303">(E129/E133)</f>
        <v>0.27586206896551724</v>
      </c>
      <c r="F130" s="247">
        <f t="shared" si="303"/>
        <v>9.3023255813953487E-2</v>
      </c>
      <c r="G130" s="138">
        <f t="shared" si="303"/>
        <v>0.16666666666666666</v>
      </c>
      <c r="H130" s="138">
        <f t="shared" si="303"/>
        <v>0.22222222222222221</v>
      </c>
      <c r="I130" s="138">
        <f>(I129/I133)</f>
        <v>0.2</v>
      </c>
      <c r="J130" s="138">
        <f t="shared" ref="J130:K130" si="304">(J129/J133)</f>
        <v>0.30434782608695654</v>
      </c>
      <c r="K130" s="138">
        <f t="shared" si="304"/>
        <v>0.08</v>
      </c>
      <c r="L130" s="139">
        <f t="shared" ref="L130" si="305">(L129/L133)</f>
        <v>0.19548872180451127</v>
      </c>
      <c r="M130" s="137"/>
      <c r="N130" s="137"/>
      <c r="O130" s="137"/>
      <c r="P130" s="137"/>
      <c r="Q130" s="138">
        <f t="shared" ref="Q130:T130" si="306">(Q129/Q133)</f>
        <v>0.17647058823529413</v>
      </c>
      <c r="R130" s="138">
        <f t="shared" si="306"/>
        <v>0.1</v>
      </c>
      <c r="S130" s="138">
        <f t="shared" si="306"/>
        <v>0.16129032258064516</v>
      </c>
      <c r="T130" s="138">
        <f t="shared" si="306"/>
        <v>0.15625</v>
      </c>
      <c r="U130" s="136">
        <f t="shared" ref="U130:AA130" si="307">(U129/U133)</f>
        <v>0.2</v>
      </c>
      <c r="V130" s="139">
        <f t="shared" si="307"/>
        <v>0.16049382716049382</v>
      </c>
      <c r="W130" s="137"/>
      <c r="X130" s="137"/>
      <c r="Y130" s="137"/>
      <c r="Z130" s="137"/>
      <c r="AA130" s="140">
        <f t="shared" si="307"/>
        <v>0.17627118644067796</v>
      </c>
      <c r="AB130" s="168"/>
      <c r="AC130" s="168"/>
      <c r="AD130" s="168"/>
      <c r="AE130" s="168"/>
    </row>
    <row r="131" spans="2:31" x14ac:dyDescent="0.25">
      <c r="B131" s="59" t="s">
        <v>159</v>
      </c>
      <c r="C131" s="38" t="s">
        <v>307</v>
      </c>
      <c r="D131" s="38">
        <v>4</v>
      </c>
      <c r="E131" s="38">
        <v>12</v>
      </c>
      <c r="F131" s="38">
        <v>18</v>
      </c>
      <c r="G131" s="39">
        <v>8</v>
      </c>
      <c r="H131" s="39">
        <v>8</v>
      </c>
      <c r="I131" s="39">
        <v>7</v>
      </c>
      <c r="J131" s="39">
        <v>5</v>
      </c>
      <c r="K131" s="39">
        <v>8</v>
      </c>
      <c r="L131" s="40">
        <f t="shared" si="273"/>
        <v>36</v>
      </c>
      <c r="M131" s="141">
        <f t="shared" si="274"/>
        <v>7.2</v>
      </c>
      <c r="N131" s="40">
        <f t="shared" si="275"/>
        <v>3</v>
      </c>
      <c r="O131" s="141">
        <f t="shared" si="276"/>
        <v>1.1661903789690602</v>
      </c>
      <c r="P131" s="141">
        <f>(U131-M131)</f>
        <v>4.8</v>
      </c>
      <c r="Q131" s="39">
        <v>7</v>
      </c>
      <c r="R131" s="39">
        <v>5</v>
      </c>
      <c r="S131" s="39">
        <v>6</v>
      </c>
      <c r="T131" s="39">
        <v>7</v>
      </c>
      <c r="U131" s="41">
        <v>12</v>
      </c>
      <c r="V131" s="40">
        <f>SUM(Q131:U131)</f>
        <v>37</v>
      </c>
      <c r="W131" s="141">
        <f>AVERAGE(Q131:U131)</f>
        <v>7.4</v>
      </c>
      <c r="X131" s="40">
        <f>MAX(Q131:U131)-MIN(Q131:U131)</f>
        <v>7</v>
      </c>
      <c r="Y131" s="141">
        <f>_xlfn.STDEV.P(Q131:U131)</f>
        <v>2.4166091947189146</v>
      </c>
      <c r="Z131" s="141">
        <f t="shared" si="277"/>
        <v>4.5999999999999996</v>
      </c>
      <c r="AA131" s="42">
        <f t="shared" si="278"/>
        <v>73</v>
      </c>
      <c r="AB131" s="144">
        <f t="shared" si="279"/>
        <v>7.3</v>
      </c>
      <c r="AC131" s="42">
        <f t="shared" si="280"/>
        <v>7</v>
      </c>
      <c r="AD131" s="144">
        <f t="shared" si="281"/>
        <v>1.9</v>
      </c>
      <c r="AE131" s="144">
        <f t="shared" si="282"/>
        <v>4.7</v>
      </c>
    </row>
    <row r="132" spans="2:31" ht="15.75" thickBot="1" x14ac:dyDescent="0.3">
      <c r="B132" s="58" t="s">
        <v>28</v>
      </c>
      <c r="C132" s="43" t="s">
        <v>307</v>
      </c>
      <c r="D132" s="247">
        <f>(D131/D133)</f>
        <v>0.16</v>
      </c>
      <c r="E132" s="247">
        <f t="shared" ref="E132:H132" si="308">(E131/E133)</f>
        <v>0.41379310344827586</v>
      </c>
      <c r="F132" s="247">
        <f t="shared" si="308"/>
        <v>0.41860465116279072</v>
      </c>
      <c r="G132" s="138">
        <f t="shared" si="308"/>
        <v>0.33333333333333331</v>
      </c>
      <c r="H132" s="138">
        <f t="shared" si="308"/>
        <v>0.22222222222222221</v>
      </c>
      <c r="I132" s="138">
        <f>(I131/I133)</f>
        <v>0.28000000000000003</v>
      </c>
      <c r="J132" s="138">
        <f t="shared" ref="J132:K132" si="309">(J131/J133)</f>
        <v>0.21739130434782608</v>
      </c>
      <c r="K132" s="138">
        <f t="shared" si="309"/>
        <v>0.32</v>
      </c>
      <c r="L132" s="139">
        <f t="shared" ref="L132" si="310">(L131/L133)</f>
        <v>0.27067669172932329</v>
      </c>
      <c r="M132" s="137"/>
      <c r="N132" s="137"/>
      <c r="O132" s="137"/>
      <c r="P132" s="137"/>
      <c r="Q132" s="138">
        <f t="shared" ref="Q132:T132" si="311">(Q131/Q133)</f>
        <v>0.20588235294117646</v>
      </c>
      <c r="R132" s="138">
        <f t="shared" si="311"/>
        <v>0.16666666666666666</v>
      </c>
      <c r="S132" s="138">
        <f t="shared" si="311"/>
        <v>0.19354838709677419</v>
      </c>
      <c r="T132" s="138">
        <f t="shared" si="311"/>
        <v>0.21875</v>
      </c>
      <c r="U132" s="136">
        <f t="shared" ref="U132:AA132" si="312">(U131/U133)</f>
        <v>0.34285714285714286</v>
      </c>
      <c r="V132" s="139">
        <f t="shared" si="312"/>
        <v>0.22839506172839505</v>
      </c>
      <c r="W132" s="137"/>
      <c r="X132" s="137"/>
      <c r="Y132" s="137"/>
      <c r="Z132" s="137"/>
      <c r="AA132" s="140">
        <f t="shared" si="312"/>
        <v>0.24745762711864408</v>
      </c>
      <c r="AB132" s="168"/>
      <c r="AC132" s="168"/>
      <c r="AD132" s="168"/>
      <c r="AE132" s="168"/>
    </row>
    <row r="133" spans="2:31" ht="24" x14ac:dyDescent="0.25">
      <c r="B133" s="36" t="s">
        <v>238</v>
      </c>
      <c r="C133" s="30" t="s">
        <v>307</v>
      </c>
      <c r="D133" s="116">
        <v>25</v>
      </c>
      <c r="E133" s="116">
        <v>29</v>
      </c>
      <c r="F133" s="116">
        <v>43</v>
      </c>
      <c r="G133" s="117">
        <v>24</v>
      </c>
      <c r="H133" s="117">
        <v>36</v>
      </c>
      <c r="I133" s="117">
        <v>25</v>
      </c>
      <c r="J133" s="117">
        <v>23</v>
      </c>
      <c r="K133" s="117">
        <v>25</v>
      </c>
      <c r="L133" s="32">
        <f t="shared" si="273"/>
        <v>133</v>
      </c>
      <c r="M133" s="132">
        <f t="shared" si="274"/>
        <v>26.6</v>
      </c>
      <c r="N133" s="32">
        <f t="shared" si="275"/>
        <v>13</v>
      </c>
      <c r="O133" s="132">
        <f t="shared" si="276"/>
        <v>4.7581509013481273</v>
      </c>
      <c r="P133" s="119">
        <f>(U133-M133)</f>
        <v>8.3999999999999986</v>
      </c>
      <c r="Q133" s="117">
        <v>34</v>
      </c>
      <c r="R133" s="117">
        <v>30</v>
      </c>
      <c r="S133" s="117">
        <v>31</v>
      </c>
      <c r="T133" s="117">
        <v>32</v>
      </c>
      <c r="U133" s="120">
        <v>35</v>
      </c>
      <c r="V133" s="118">
        <f>SUM(Q133:U133)</f>
        <v>162</v>
      </c>
      <c r="W133" s="118">
        <f>AVERAGE(Q133:U133)</f>
        <v>32.4</v>
      </c>
      <c r="X133" s="32">
        <f t="shared" ref="X133:X134" si="313">MAX(Q133:U133)-MIN(Q133:U133)</f>
        <v>5</v>
      </c>
      <c r="Y133" s="119">
        <f>_xlfn.STDEV.P(Q133:U133)</f>
        <v>1.8547236990991407</v>
      </c>
      <c r="Z133" s="119">
        <f>(U133-W133)</f>
        <v>2.6000000000000014</v>
      </c>
      <c r="AA133" s="34">
        <f t="shared" si="278"/>
        <v>295</v>
      </c>
      <c r="AB133" s="131">
        <f t="shared" si="279"/>
        <v>29.5</v>
      </c>
      <c r="AC133" s="34">
        <f t="shared" si="280"/>
        <v>13</v>
      </c>
      <c r="AD133" s="131">
        <f t="shared" si="281"/>
        <v>4.6314144707637643</v>
      </c>
      <c r="AE133" s="122">
        <f>(U133-AB133)</f>
        <v>5.5</v>
      </c>
    </row>
    <row r="134" spans="2:31" ht="36" x14ac:dyDescent="0.25">
      <c r="B134" s="160" t="s">
        <v>338</v>
      </c>
      <c r="C134" s="38" t="s">
        <v>307</v>
      </c>
      <c r="D134" s="13">
        <v>46</v>
      </c>
      <c r="E134" s="13">
        <v>53</v>
      </c>
      <c r="F134" s="13">
        <v>62</v>
      </c>
      <c r="G134" s="14">
        <v>57</v>
      </c>
      <c r="H134" s="14">
        <v>66</v>
      </c>
      <c r="I134" s="14">
        <v>40</v>
      </c>
      <c r="J134" s="14">
        <v>42</v>
      </c>
      <c r="K134" s="14">
        <v>50</v>
      </c>
      <c r="L134" s="40">
        <f t="shared" si="273"/>
        <v>255</v>
      </c>
      <c r="M134" s="141">
        <f t="shared" si="274"/>
        <v>51</v>
      </c>
      <c r="N134" s="40">
        <f t="shared" si="275"/>
        <v>26</v>
      </c>
      <c r="O134" s="141">
        <f t="shared" si="276"/>
        <v>9.633275663033837</v>
      </c>
      <c r="P134" s="15">
        <f>(U134-M134)</f>
        <v>12</v>
      </c>
      <c r="Q134" s="14">
        <v>66</v>
      </c>
      <c r="R134" s="14">
        <v>58</v>
      </c>
      <c r="S134" s="14">
        <v>64</v>
      </c>
      <c r="T134" s="14">
        <v>60</v>
      </c>
      <c r="U134" s="16">
        <v>63</v>
      </c>
      <c r="V134" s="15">
        <f>SUM(Q134:U134)</f>
        <v>311</v>
      </c>
      <c r="W134" s="15">
        <f>AVERAGE(Q134:U134)</f>
        <v>62.2</v>
      </c>
      <c r="X134" s="40">
        <f t="shared" si="313"/>
        <v>8</v>
      </c>
      <c r="Y134" s="69">
        <f>_xlfn.STDEV.P(Q134:U134)</f>
        <v>2.8565713714171399</v>
      </c>
      <c r="Z134" s="15">
        <f>(U134-W134)</f>
        <v>0.79999999999999716</v>
      </c>
      <c r="AA134" s="42">
        <f t="shared" si="278"/>
        <v>566</v>
      </c>
      <c r="AB134" s="144">
        <f t="shared" si="279"/>
        <v>56.6</v>
      </c>
      <c r="AC134" s="42">
        <f t="shared" si="280"/>
        <v>26</v>
      </c>
      <c r="AD134" s="144">
        <f t="shared" si="281"/>
        <v>9.0465463023189141</v>
      </c>
      <c r="AE134" s="73">
        <f>(U134-AB134)</f>
        <v>6.3999999999999986</v>
      </c>
    </row>
    <row r="135" spans="2:31" ht="24" x14ac:dyDescent="0.25">
      <c r="B135" s="67" t="s">
        <v>239</v>
      </c>
      <c r="C135" s="68" t="s">
        <v>307</v>
      </c>
      <c r="D135" s="245">
        <f>(D133/D134)</f>
        <v>0.54347826086956519</v>
      </c>
      <c r="E135" s="245">
        <f t="shared" ref="E135:H135" si="314">(E133/E134)</f>
        <v>0.54716981132075471</v>
      </c>
      <c r="F135" s="245">
        <f t="shared" si="314"/>
        <v>0.69354838709677424</v>
      </c>
      <c r="G135" s="75">
        <f t="shared" si="314"/>
        <v>0.42105263157894735</v>
      </c>
      <c r="H135" s="75">
        <f t="shared" si="314"/>
        <v>0.54545454545454541</v>
      </c>
      <c r="I135" s="75">
        <f>(I133/I134)</f>
        <v>0.625</v>
      </c>
      <c r="J135" s="75">
        <f t="shared" ref="J135:K135" si="315">(J133/J134)</f>
        <v>0.54761904761904767</v>
      </c>
      <c r="K135" s="75">
        <f t="shared" si="315"/>
        <v>0.5</v>
      </c>
      <c r="L135" s="113">
        <f>(L133/L134)</f>
        <v>0.52156862745098043</v>
      </c>
      <c r="M135" s="157"/>
      <c r="N135" s="157"/>
      <c r="O135" s="157"/>
      <c r="P135" s="157"/>
      <c r="Q135" s="75">
        <f t="shared" ref="Q135:T135" si="316">(Q133/Q134)</f>
        <v>0.51515151515151514</v>
      </c>
      <c r="R135" s="75">
        <f t="shared" si="316"/>
        <v>0.51724137931034486</v>
      </c>
      <c r="S135" s="75">
        <f t="shared" si="316"/>
        <v>0.484375</v>
      </c>
      <c r="T135" s="75">
        <f t="shared" si="316"/>
        <v>0.53333333333333333</v>
      </c>
      <c r="U135" s="111">
        <f t="shared" ref="U135:V135" si="317">(U133/U134)</f>
        <v>0.55555555555555558</v>
      </c>
      <c r="V135" s="113">
        <f t="shared" si="317"/>
        <v>0.52090032154340837</v>
      </c>
      <c r="W135" s="157"/>
      <c r="X135" s="157"/>
      <c r="Y135" s="157"/>
      <c r="Z135" s="157"/>
      <c r="AA135" s="112">
        <f>(AA133/AA134)</f>
        <v>0.52120141342756188</v>
      </c>
      <c r="AB135" s="156"/>
      <c r="AC135" s="156"/>
      <c r="AD135" s="156"/>
      <c r="AE135" s="156"/>
    </row>
    <row r="136" spans="2:31" x14ac:dyDescent="0.25">
      <c r="B136" s="62"/>
    </row>
    <row r="137" spans="2:31" x14ac:dyDescent="0.25">
      <c r="B137" s="274"/>
      <c r="C137" s="283" t="s">
        <v>250</v>
      </c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</row>
    <row r="138" spans="2:31" ht="24.75" thickBot="1" x14ac:dyDescent="0.3">
      <c r="B138" s="18"/>
      <c r="C138" s="19">
        <v>2009</v>
      </c>
      <c r="D138" s="19">
        <v>2010</v>
      </c>
      <c r="E138" s="19">
        <v>2011</v>
      </c>
      <c r="F138" s="19">
        <v>2012</v>
      </c>
      <c r="G138" s="20">
        <v>2013</v>
      </c>
      <c r="H138" s="20">
        <v>2014</v>
      </c>
      <c r="I138" s="20">
        <v>2015</v>
      </c>
      <c r="J138" s="20">
        <v>2016</v>
      </c>
      <c r="K138" s="20">
        <v>2017</v>
      </c>
      <c r="L138" s="21" t="s">
        <v>0</v>
      </c>
      <c r="M138" s="21" t="s">
        <v>1</v>
      </c>
      <c r="N138" s="21" t="s">
        <v>2</v>
      </c>
      <c r="O138" s="21" t="s">
        <v>3</v>
      </c>
      <c r="P138" s="21" t="s">
        <v>435</v>
      </c>
      <c r="Q138" s="20">
        <v>2018</v>
      </c>
      <c r="R138" s="20">
        <v>2019</v>
      </c>
      <c r="S138" s="20">
        <v>2020</v>
      </c>
      <c r="T138" s="20">
        <v>2021</v>
      </c>
      <c r="U138" s="22">
        <v>2022</v>
      </c>
      <c r="V138" s="21" t="s">
        <v>0</v>
      </c>
      <c r="W138" s="21" t="s">
        <v>1</v>
      </c>
      <c r="X138" s="21" t="s">
        <v>2</v>
      </c>
      <c r="Y138" s="21" t="s">
        <v>3</v>
      </c>
      <c r="Z138" s="21" t="s">
        <v>435</v>
      </c>
      <c r="AA138" s="23" t="s">
        <v>5</v>
      </c>
      <c r="AB138" s="23" t="s">
        <v>6</v>
      </c>
      <c r="AC138" s="23" t="s">
        <v>7</v>
      </c>
      <c r="AD138" s="23" t="s">
        <v>8</v>
      </c>
      <c r="AE138" s="23" t="s">
        <v>435</v>
      </c>
    </row>
    <row r="139" spans="2:31" x14ac:dyDescent="0.25">
      <c r="B139" s="59" t="s">
        <v>160</v>
      </c>
      <c r="C139" s="38" t="s">
        <v>307</v>
      </c>
      <c r="D139" s="38">
        <v>2</v>
      </c>
      <c r="E139" s="38">
        <v>6</v>
      </c>
      <c r="F139" s="38">
        <v>3</v>
      </c>
      <c r="G139" s="39">
        <v>4</v>
      </c>
      <c r="H139" s="39">
        <v>3</v>
      </c>
      <c r="I139" s="39">
        <v>4</v>
      </c>
      <c r="J139" s="39">
        <v>2</v>
      </c>
      <c r="K139" s="39">
        <v>0</v>
      </c>
      <c r="L139" s="40">
        <f>SUM(G139:K139)</f>
        <v>13</v>
      </c>
      <c r="M139" s="141">
        <f>AVERAGE(G139:K139)</f>
        <v>2.6</v>
      </c>
      <c r="N139" s="40">
        <f>MAX(G139:K139)-MIN(G139:K139)</f>
        <v>4</v>
      </c>
      <c r="O139" s="141">
        <f>_xlfn.STDEV.P(G139:K139)</f>
        <v>1.4966629547095767</v>
      </c>
      <c r="P139" s="141">
        <f>(U139-M139)</f>
        <v>-0.60000000000000009</v>
      </c>
      <c r="Q139" s="39">
        <v>3</v>
      </c>
      <c r="R139" s="39">
        <v>2</v>
      </c>
      <c r="S139" s="39">
        <v>0</v>
      </c>
      <c r="T139" s="39">
        <v>1</v>
      </c>
      <c r="U139" s="41">
        <v>2</v>
      </c>
      <c r="V139" s="40">
        <f>SUM(Q139:U139)</f>
        <v>8</v>
      </c>
      <c r="W139" s="141">
        <f>AVERAGE(Q139:U139)</f>
        <v>1.6</v>
      </c>
      <c r="X139" s="40">
        <f>MAX(Q139:U139)-MIN(Q139:U139)</f>
        <v>3</v>
      </c>
      <c r="Y139" s="141">
        <f>_xlfn.STDEV.P(Q139:U139)</f>
        <v>1.019803902718557</v>
      </c>
      <c r="Z139" s="141">
        <f>(U139-W139)</f>
        <v>0.39999999999999991</v>
      </c>
      <c r="AA139" s="42">
        <f>SUM(Q139:U139,G139:K139)</f>
        <v>21</v>
      </c>
      <c r="AB139" s="42">
        <f>AVERAGE(Q139:U139,G139:K139)</f>
        <v>2.1</v>
      </c>
      <c r="AC139" s="42">
        <f>MAX(Q139:U139,G139:K139)-MIN(Q139:U139,G139:K139)</f>
        <v>4</v>
      </c>
      <c r="AD139" s="144">
        <f>_xlfn.STDEV.P(Q139:U139,G139:K139)</f>
        <v>1.374772708486752</v>
      </c>
      <c r="AE139" s="144">
        <f>(U139-AB139)</f>
        <v>-0.10000000000000009</v>
      </c>
    </row>
    <row r="140" spans="2:31" ht="15.75" thickBot="1" x14ac:dyDescent="0.3">
      <c r="B140" s="58" t="s">
        <v>28</v>
      </c>
      <c r="C140" s="43" t="s">
        <v>307</v>
      </c>
      <c r="D140" s="247">
        <f>(D139/D163)</f>
        <v>0.08</v>
      </c>
      <c r="E140" s="247">
        <f t="shared" ref="E140:H140" si="318">(E139/E163)</f>
        <v>0.20689655172413793</v>
      </c>
      <c r="F140" s="247">
        <f t="shared" si="318"/>
        <v>6.9767441860465115E-2</v>
      </c>
      <c r="G140" s="138">
        <f t="shared" si="318"/>
        <v>0.16666666666666666</v>
      </c>
      <c r="H140" s="138">
        <f t="shared" si="318"/>
        <v>8.3333333333333329E-2</v>
      </c>
      <c r="I140" s="138">
        <f>(I139/I163)</f>
        <v>0.16</v>
      </c>
      <c r="J140" s="138">
        <f t="shared" ref="J140:K140" si="319">(J139/J163)</f>
        <v>8.6956521739130432E-2</v>
      </c>
      <c r="K140" s="138">
        <f t="shared" si="319"/>
        <v>0</v>
      </c>
      <c r="L140" s="139">
        <f t="shared" ref="L140" si="320">(L139/L163)</f>
        <v>9.7744360902255634E-2</v>
      </c>
      <c r="M140" s="137"/>
      <c r="N140" s="137"/>
      <c r="O140" s="137"/>
      <c r="P140" s="137"/>
      <c r="Q140" s="138">
        <f t="shared" ref="Q140:T140" si="321">(Q139/Q163)</f>
        <v>8.8235294117647065E-2</v>
      </c>
      <c r="R140" s="138">
        <f t="shared" si="321"/>
        <v>6.6666666666666666E-2</v>
      </c>
      <c r="S140" s="138">
        <f t="shared" si="321"/>
        <v>0</v>
      </c>
      <c r="T140" s="138">
        <f t="shared" si="321"/>
        <v>3.125E-2</v>
      </c>
      <c r="U140" s="136">
        <f t="shared" ref="U140:AA140" si="322">(U139/U163)</f>
        <v>5.7142857142857141E-2</v>
      </c>
      <c r="V140" s="139">
        <f t="shared" si="322"/>
        <v>4.9382716049382713E-2</v>
      </c>
      <c r="W140" s="137"/>
      <c r="X140" s="137"/>
      <c r="Y140" s="137"/>
      <c r="Z140" s="137"/>
      <c r="AA140" s="140">
        <f t="shared" si="322"/>
        <v>7.1186440677966104E-2</v>
      </c>
      <c r="AB140" s="168"/>
      <c r="AC140" s="168"/>
      <c r="AD140" s="168"/>
      <c r="AE140" s="168"/>
    </row>
    <row r="141" spans="2:31" x14ac:dyDescent="0.25">
      <c r="B141" s="59" t="s">
        <v>161</v>
      </c>
      <c r="C141" s="38" t="s">
        <v>307</v>
      </c>
      <c r="D141" s="38">
        <v>2</v>
      </c>
      <c r="E141" s="38">
        <v>0</v>
      </c>
      <c r="F141" s="38">
        <v>0</v>
      </c>
      <c r="G141" s="39">
        <v>2</v>
      </c>
      <c r="H141" s="39">
        <v>0</v>
      </c>
      <c r="I141" s="39">
        <v>1</v>
      </c>
      <c r="J141" s="39">
        <v>0</v>
      </c>
      <c r="K141" s="39">
        <v>1</v>
      </c>
      <c r="L141" s="40">
        <f t="shared" ref="L141:L164" si="323">SUM(G141:K141)</f>
        <v>4</v>
      </c>
      <c r="M141" s="141">
        <f t="shared" ref="M141:M164" si="324">AVERAGE(G141:K141)</f>
        <v>0.8</v>
      </c>
      <c r="N141" s="40">
        <f t="shared" ref="N141:N164" si="325">MAX(G141:K141)-MIN(G141:K141)</f>
        <v>2</v>
      </c>
      <c r="O141" s="141">
        <f t="shared" ref="O141:O164" si="326">_xlfn.STDEV.P(G141:K141)</f>
        <v>0.74833147735478833</v>
      </c>
      <c r="P141" s="141">
        <f>(U141-M141)</f>
        <v>0.19999999999999996</v>
      </c>
      <c r="Q141" s="39">
        <v>7</v>
      </c>
      <c r="R141" s="39">
        <v>1</v>
      </c>
      <c r="S141" s="39">
        <v>3</v>
      </c>
      <c r="T141" s="39">
        <v>3</v>
      </c>
      <c r="U141" s="41">
        <v>1</v>
      </c>
      <c r="V141" s="40">
        <f>SUM(Q141:U141)</f>
        <v>15</v>
      </c>
      <c r="W141" s="141">
        <f>AVERAGE(Q141:U141)</f>
        <v>3</v>
      </c>
      <c r="X141" s="40">
        <f>MAX(Q141:U141)-MIN(Q141:U141)</f>
        <v>6</v>
      </c>
      <c r="Y141" s="141">
        <f>_xlfn.STDEV.P(Q141:U141)</f>
        <v>2.1908902300206643</v>
      </c>
      <c r="Z141" s="141">
        <f t="shared" ref="Z141:Z161" si="327">(U141-W141)</f>
        <v>-2</v>
      </c>
      <c r="AA141" s="42">
        <f t="shared" ref="AA141:AA164" si="328">SUM(Q141:U141,G141:K141)</f>
        <v>19</v>
      </c>
      <c r="AB141" s="42">
        <f t="shared" ref="AB141:AB164" si="329">AVERAGE(Q141:U141,G141:K141)</f>
        <v>1.9</v>
      </c>
      <c r="AC141" s="42">
        <f t="shared" ref="AC141:AC164" si="330">MAX(Q141:U141,G141:K141)-MIN(Q141:U141,G141:K141)</f>
        <v>7</v>
      </c>
      <c r="AD141" s="144">
        <f t="shared" ref="AD141:AD164" si="331">_xlfn.STDEV.P(Q141:U141,G141:K141)</f>
        <v>1.972308292331602</v>
      </c>
      <c r="AE141" s="144">
        <f t="shared" ref="AE141:AE161" si="332">(U141-AB141)</f>
        <v>-0.89999999999999991</v>
      </c>
    </row>
    <row r="142" spans="2:31" ht="15.75" thickBot="1" x14ac:dyDescent="0.3">
      <c r="B142" s="58" t="s">
        <v>28</v>
      </c>
      <c r="C142" s="43" t="s">
        <v>307</v>
      </c>
      <c r="D142" s="247">
        <f>(D141/D163)</f>
        <v>0.08</v>
      </c>
      <c r="E142" s="247">
        <f t="shared" ref="E142:H142" si="333">(E141/E163)</f>
        <v>0</v>
      </c>
      <c r="F142" s="247">
        <f t="shared" si="333"/>
        <v>0</v>
      </c>
      <c r="G142" s="138">
        <f t="shared" si="333"/>
        <v>8.3333333333333329E-2</v>
      </c>
      <c r="H142" s="138">
        <f t="shared" si="333"/>
        <v>0</v>
      </c>
      <c r="I142" s="138">
        <f>(I141/I163)</f>
        <v>0.04</v>
      </c>
      <c r="J142" s="138">
        <f t="shared" ref="J142:K142" si="334">(J141/J163)</f>
        <v>0</v>
      </c>
      <c r="K142" s="138">
        <f t="shared" si="334"/>
        <v>0.04</v>
      </c>
      <c r="L142" s="139">
        <f t="shared" ref="L142" si="335">(L141/L163)</f>
        <v>3.007518796992481E-2</v>
      </c>
      <c r="M142" s="137"/>
      <c r="N142" s="137"/>
      <c r="O142" s="137"/>
      <c r="P142" s="137"/>
      <c r="Q142" s="138">
        <f t="shared" ref="Q142:T142" si="336">(Q141/Q163)</f>
        <v>0.20588235294117646</v>
      </c>
      <c r="R142" s="138">
        <f t="shared" si="336"/>
        <v>3.3333333333333333E-2</v>
      </c>
      <c r="S142" s="138">
        <f t="shared" si="336"/>
        <v>9.6774193548387094E-2</v>
      </c>
      <c r="T142" s="138">
        <f t="shared" si="336"/>
        <v>9.375E-2</v>
      </c>
      <c r="U142" s="136">
        <f t="shared" ref="U142:AA142" si="337">(U141/U163)</f>
        <v>2.8571428571428571E-2</v>
      </c>
      <c r="V142" s="139">
        <f t="shared" si="337"/>
        <v>9.2592592592592587E-2</v>
      </c>
      <c r="W142" s="137"/>
      <c r="X142" s="137"/>
      <c r="Y142" s="137"/>
      <c r="Z142" s="137"/>
      <c r="AA142" s="140">
        <f t="shared" si="337"/>
        <v>6.4406779661016947E-2</v>
      </c>
      <c r="AB142" s="168"/>
      <c r="AC142" s="168"/>
      <c r="AD142" s="168"/>
      <c r="AE142" s="168"/>
    </row>
    <row r="143" spans="2:31" x14ac:dyDescent="0.25">
      <c r="B143" s="59" t="s">
        <v>162</v>
      </c>
      <c r="C143" s="38" t="s">
        <v>307</v>
      </c>
      <c r="D143" s="38">
        <v>2</v>
      </c>
      <c r="E143" s="38">
        <v>5</v>
      </c>
      <c r="F143" s="38">
        <v>3</v>
      </c>
      <c r="G143" s="39">
        <v>3</v>
      </c>
      <c r="H143" s="39">
        <v>3</v>
      </c>
      <c r="I143" s="39">
        <v>1</v>
      </c>
      <c r="J143" s="39">
        <v>4</v>
      </c>
      <c r="K143" s="39">
        <v>3</v>
      </c>
      <c r="L143" s="40">
        <f t="shared" si="323"/>
        <v>14</v>
      </c>
      <c r="M143" s="141">
        <f t="shared" si="324"/>
        <v>2.8</v>
      </c>
      <c r="N143" s="40">
        <f t="shared" si="325"/>
        <v>3</v>
      </c>
      <c r="O143" s="141">
        <f t="shared" si="326"/>
        <v>0.9797958971132712</v>
      </c>
      <c r="P143" s="141">
        <f>(U143-M143)</f>
        <v>1.2000000000000002</v>
      </c>
      <c r="Q143" s="39">
        <v>2</v>
      </c>
      <c r="R143" s="39">
        <v>3</v>
      </c>
      <c r="S143" s="39">
        <v>3</v>
      </c>
      <c r="T143" s="39">
        <v>3</v>
      </c>
      <c r="U143" s="41">
        <v>4</v>
      </c>
      <c r="V143" s="40">
        <f>SUM(Q143:U143)</f>
        <v>15</v>
      </c>
      <c r="W143" s="141">
        <f>AVERAGE(Q143:U143)</f>
        <v>3</v>
      </c>
      <c r="X143" s="40">
        <f>MAX(Q143:U143)-MIN(Q143:U143)</f>
        <v>2</v>
      </c>
      <c r="Y143" s="141">
        <f>_xlfn.STDEV.P(Q143:U143)</f>
        <v>0.63245553203367588</v>
      </c>
      <c r="Z143" s="141">
        <f t="shared" si="327"/>
        <v>1</v>
      </c>
      <c r="AA143" s="42">
        <f t="shared" si="328"/>
        <v>29</v>
      </c>
      <c r="AB143" s="42">
        <f t="shared" si="329"/>
        <v>2.9</v>
      </c>
      <c r="AC143" s="42">
        <f t="shared" si="330"/>
        <v>3</v>
      </c>
      <c r="AD143" s="144">
        <f t="shared" si="331"/>
        <v>0.83066238629180744</v>
      </c>
      <c r="AE143" s="144">
        <f t="shared" si="332"/>
        <v>1.1000000000000001</v>
      </c>
    </row>
    <row r="144" spans="2:31" ht="15.75" thickBot="1" x14ac:dyDescent="0.3">
      <c r="B144" s="58" t="s">
        <v>28</v>
      </c>
      <c r="C144" s="43" t="s">
        <v>307</v>
      </c>
      <c r="D144" s="247">
        <f>(D143/D163)</f>
        <v>0.08</v>
      </c>
      <c r="E144" s="247">
        <f t="shared" ref="E144:H144" si="338">(E143/E163)</f>
        <v>0.17241379310344829</v>
      </c>
      <c r="F144" s="247">
        <f t="shared" si="338"/>
        <v>6.9767441860465115E-2</v>
      </c>
      <c r="G144" s="138">
        <f t="shared" si="338"/>
        <v>0.125</v>
      </c>
      <c r="H144" s="138">
        <f t="shared" si="338"/>
        <v>8.3333333333333329E-2</v>
      </c>
      <c r="I144" s="138">
        <f>(I143/I163)</f>
        <v>0.04</v>
      </c>
      <c r="J144" s="138">
        <f t="shared" ref="J144:K144" si="339">(J143/J163)</f>
        <v>0.17391304347826086</v>
      </c>
      <c r="K144" s="138">
        <f t="shared" si="339"/>
        <v>0.12</v>
      </c>
      <c r="L144" s="139">
        <f t="shared" ref="L144" si="340">(L143/L163)</f>
        <v>0.10526315789473684</v>
      </c>
      <c r="M144" s="137"/>
      <c r="N144" s="137"/>
      <c r="O144" s="137"/>
      <c r="P144" s="137"/>
      <c r="Q144" s="138">
        <f t="shared" ref="Q144:T144" si="341">(Q143/Q163)</f>
        <v>5.8823529411764705E-2</v>
      </c>
      <c r="R144" s="138">
        <f t="shared" si="341"/>
        <v>0.1</v>
      </c>
      <c r="S144" s="138">
        <f t="shared" si="341"/>
        <v>9.6774193548387094E-2</v>
      </c>
      <c r="T144" s="138">
        <f t="shared" si="341"/>
        <v>9.375E-2</v>
      </c>
      <c r="U144" s="136">
        <f t="shared" ref="U144:AA144" si="342">(U143/U163)</f>
        <v>0.11428571428571428</v>
      </c>
      <c r="V144" s="139">
        <f t="shared" si="342"/>
        <v>9.2592592592592587E-2</v>
      </c>
      <c r="W144" s="137"/>
      <c r="X144" s="137"/>
      <c r="Y144" s="137"/>
      <c r="Z144" s="137"/>
      <c r="AA144" s="140">
        <f t="shared" si="342"/>
        <v>9.8305084745762716E-2</v>
      </c>
      <c r="AB144" s="168"/>
      <c r="AC144" s="168"/>
      <c r="AD144" s="168"/>
      <c r="AE144" s="168"/>
    </row>
    <row r="145" spans="2:31" x14ac:dyDescent="0.25">
      <c r="B145" s="59" t="s">
        <v>163</v>
      </c>
      <c r="C145" s="38" t="s">
        <v>307</v>
      </c>
      <c r="D145" s="38">
        <v>2</v>
      </c>
      <c r="E145" s="38">
        <v>2</v>
      </c>
      <c r="F145" s="38">
        <v>3</v>
      </c>
      <c r="G145" s="39">
        <v>0</v>
      </c>
      <c r="H145" s="39">
        <v>5</v>
      </c>
      <c r="I145" s="39">
        <v>5</v>
      </c>
      <c r="J145" s="39">
        <v>2</v>
      </c>
      <c r="K145" s="39">
        <v>4</v>
      </c>
      <c r="L145" s="40">
        <f t="shared" si="323"/>
        <v>16</v>
      </c>
      <c r="M145" s="141">
        <f t="shared" si="324"/>
        <v>3.2</v>
      </c>
      <c r="N145" s="40">
        <f t="shared" si="325"/>
        <v>5</v>
      </c>
      <c r="O145" s="141">
        <f t="shared" si="326"/>
        <v>1.9390719429665315</v>
      </c>
      <c r="P145" s="141">
        <f>(U145-M145)</f>
        <v>-0.20000000000000018</v>
      </c>
      <c r="Q145" s="39">
        <v>2</v>
      </c>
      <c r="R145" s="39">
        <v>4</v>
      </c>
      <c r="S145" s="39">
        <v>0</v>
      </c>
      <c r="T145" s="39">
        <v>3</v>
      </c>
      <c r="U145" s="41">
        <v>3</v>
      </c>
      <c r="V145" s="40">
        <f>SUM(Q145:U145)</f>
        <v>12</v>
      </c>
      <c r="W145" s="141">
        <f>AVERAGE(Q145:U145)</f>
        <v>2.4</v>
      </c>
      <c r="X145" s="40">
        <f>MAX(Q145:U145)-MIN(Q145:U145)</f>
        <v>4</v>
      </c>
      <c r="Y145" s="141">
        <f>_xlfn.STDEV.P(Q145:U145)</f>
        <v>1.3564659966250536</v>
      </c>
      <c r="Z145" s="141">
        <f t="shared" si="327"/>
        <v>0.60000000000000009</v>
      </c>
      <c r="AA145" s="42">
        <f t="shared" si="328"/>
        <v>28</v>
      </c>
      <c r="AB145" s="42">
        <f t="shared" si="329"/>
        <v>2.8</v>
      </c>
      <c r="AC145" s="42">
        <f t="shared" si="330"/>
        <v>5</v>
      </c>
      <c r="AD145" s="144">
        <f t="shared" si="331"/>
        <v>1.7204650534085253</v>
      </c>
      <c r="AE145" s="144">
        <f t="shared" si="332"/>
        <v>0.20000000000000018</v>
      </c>
    </row>
    <row r="146" spans="2:31" ht="15.75" thickBot="1" x14ac:dyDescent="0.3">
      <c r="B146" s="58" t="s">
        <v>28</v>
      </c>
      <c r="C146" s="43" t="s">
        <v>307</v>
      </c>
      <c r="D146" s="247">
        <f>(D145/D163)</f>
        <v>0.08</v>
      </c>
      <c r="E146" s="247">
        <f t="shared" ref="E146:H146" si="343">(E145/E163)</f>
        <v>6.8965517241379309E-2</v>
      </c>
      <c r="F146" s="247">
        <f t="shared" si="343"/>
        <v>6.9767441860465115E-2</v>
      </c>
      <c r="G146" s="138">
        <f t="shared" si="343"/>
        <v>0</v>
      </c>
      <c r="H146" s="138">
        <f t="shared" si="343"/>
        <v>0.1388888888888889</v>
      </c>
      <c r="I146" s="138">
        <f>(I145/I163)</f>
        <v>0.2</v>
      </c>
      <c r="J146" s="138">
        <f t="shared" ref="J146:K146" si="344">(J145/J163)</f>
        <v>8.6956521739130432E-2</v>
      </c>
      <c r="K146" s="138">
        <f t="shared" si="344"/>
        <v>0.16</v>
      </c>
      <c r="L146" s="139">
        <f t="shared" ref="L146" si="345">(L145/L163)</f>
        <v>0.12030075187969924</v>
      </c>
      <c r="M146" s="137"/>
      <c r="N146" s="137"/>
      <c r="O146" s="137"/>
      <c r="P146" s="137"/>
      <c r="Q146" s="138">
        <f t="shared" ref="Q146:T146" si="346">(Q145/Q163)</f>
        <v>5.8823529411764705E-2</v>
      </c>
      <c r="R146" s="138">
        <f t="shared" si="346"/>
        <v>0.13333333333333333</v>
      </c>
      <c r="S146" s="138">
        <f t="shared" si="346"/>
        <v>0</v>
      </c>
      <c r="T146" s="138">
        <f t="shared" si="346"/>
        <v>9.375E-2</v>
      </c>
      <c r="U146" s="136">
        <f t="shared" ref="U146:AA146" si="347">(U145/U163)</f>
        <v>8.5714285714285715E-2</v>
      </c>
      <c r="V146" s="139">
        <f t="shared" si="347"/>
        <v>7.407407407407407E-2</v>
      </c>
      <c r="W146" s="137"/>
      <c r="X146" s="137"/>
      <c r="Y146" s="137"/>
      <c r="Z146" s="137"/>
      <c r="AA146" s="140">
        <f t="shared" si="347"/>
        <v>9.4915254237288138E-2</v>
      </c>
      <c r="AB146" s="168"/>
      <c r="AC146" s="168"/>
      <c r="AD146" s="168"/>
      <c r="AE146" s="168"/>
    </row>
    <row r="147" spans="2:31" x14ac:dyDescent="0.25">
      <c r="B147" s="59" t="s">
        <v>164</v>
      </c>
      <c r="C147" s="38" t="s">
        <v>307</v>
      </c>
      <c r="D147" s="38">
        <v>4</v>
      </c>
      <c r="E147" s="38">
        <v>0</v>
      </c>
      <c r="F147" s="38">
        <v>8</v>
      </c>
      <c r="G147" s="39">
        <v>1</v>
      </c>
      <c r="H147" s="39">
        <v>7</v>
      </c>
      <c r="I147" s="39">
        <v>0</v>
      </c>
      <c r="J147" s="39">
        <v>1</v>
      </c>
      <c r="K147" s="39">
        <v>1</v>
      </c>
      <c r="L147" s="40">
        <f t="shared" si="323"/>
        <v>10</v>
      </c>
      <c r="M147" s="141">
        <f t="shared" si="324"/>
        <v>2</v>
      </c>
      <c r="N147" s="40">
        <f t="shared" si="325"/>
        <v>7</v>
      </c>
      <c r="O147" s="141">
        <f t="shared" si="326"/>
        <v>2.5298221281347035</v>
      </c>
      <c r="P147" s="141">
        <f>(U147-M147)</f>
        <v>2</v>
      </c>
      <c r="Q147" s="39">
        <v>3</v>
      </c>
      <c r="R147" s="39">
        <v>4</v>
      </c>
      <c r="S147" s="39">
        <v>3</v>
      </c>
      <c r="T147" s="39">
        <v>3</v>
      </c>
      <c r="U147" s="41">
        <v>4</v>
      </c>
      <c r="V147" s="40">
        <f>SUM(Q147:U147)</f>
        <v>17</v>
      </c>
      <c r="W147" s="141">
        <f>AVERAGE(Q147:U147)</f>
        <v>3.4</v>
      </c>
      <c r="X147" s="40">
        <f>MAX(Q147:U147)-MIN(Q147:U147)</f>
        <v>1</v>
      </c>
      <c r="Y147" s="141">
        <f>_xlfn.STDEV.P(Q147:U147)</f>
        <v>0.4898979485566356</v>
      </c>
      <c r="Z147" s="141">
        <f t="shared" si="327"/>
        <v>0.60000000000000009</v>
      </c>
      <c r="AA147" s="42">
        <f t="shared" si="328"/>
        <v>27</v>
      </c>
      <c r="AB147" s="42">
        <f t="shared" si="329"/>
        <v>2.7</v>
      </c>
      <c r="AC147" s="42">
        <f t="shared" si="330"/>
        <v>7</v>
      </c>
      <c r="AD147" s="144">
        <f t="shared" si="331"/>
        <v>1.9519221295943134</v>
      </c>
      <c r="AE147" s="144">
        <f t="shared" si="332"/>
        <v>1.2999999999999998</v>
      </c>
    </row>
    <row r="148" spans="2:31" ht="15.75" thickBot="1" x14ac:dyDescent="0.3">
      <c r="B148" s="58" t="s">
        <v>28</v>
      </c>
      <c r="C148" s="43" t="s">
        <v>307</v>
      </c>
      <c r="D148" s="247">
        <f>(D147/D163)</f>
        <v>0.16</v>
      </c>
      <c r="E148" s="247">
        <f t="shared" ref="E148:H148" si="348">(E147/E163)</f>
        <v>0</v>
      </c>
      <c r="F148" s="247">
        <f t="shared" si="348"/>
        <v>0.18604651162790697</v>
      </c>
      <c r="G148" s="138">
        <f t="shared" si="348"/>
        <v>4.1666666666666664E-2</v>
      </c>
      <c r="H148" s="138">
        <f t="shared" si="348"/>
        <v>0.19444444444444445</v>
      </c>
      <c r="I148" s="138">
        <f>(I147/I163)</f>
        <v>0</v>
      </c>
      <c r="J148" s="138">
        <f t="shared" ref="J148:K148" si="349">(J147/J163)</f>
        <v>4.3478260869565216E-2</v>
      </c>
      <c r="K148" s="138">
        <f t="shared" si="349"/>
        <v>0.04</v>
      </c>
      <c r="L148" s="139">
        <f t="shared" ref="L148" si="350">(L147/L163)</f>
        <v>7.5187969924812026E-2</v>
      </c>
      <c r="M148" s="137"/>
      <c r="N148" s="137"/>
      <c r="O148" s="137"/>
      <c r="P148" s="137"/>
      <c r="Q148" s="138">
        <f t="shared" ref="Q148:T148" si="351">(Q147/Q163)</f>
        <v>8.8235294117647065E-2</v>
      </c>
      <c r="R148" s="138">
        <f t="shared" si="351"/>
        <v>0.13333333333333333</v>
      </c>
      <c r="S148" s="138">
        <f t="shared" si="351"/>
        <v>9.6774193548387094E-2</v>
      </c>
      <c r="T148" s="138">
        <f t="shared" si="351"/>
        <v>9.375E-2</v>
      </c>
      <c r="U148" s="136">
        <f t="shared" ref="U148:AA148" si="352">(U147/U163)</f>
        <v>0.11428571428571428</v>
      </c>
      <c r="V148" s="139">
        <f t="shared" si="352"/>
        <v>0.10493827160493827</v>
      </c>
      <c r="W148" s="137"/>
      <c r="X148" s="137"/>
      <c r="Y148" s="137"/>
      <c r="Z148" s="137"/>
      <c r="AA148" s="140">
        <f t="shared" si="352"/>
        <v>9.152542372881356E-2</v>
      </c>
      <c r="AB148" s="168"/>
      <c r="AC148" s="168"/>
      <c r="AD148" s="168"/>
      <c r="AE148" s="168"/>
    </row>
    <row r="149" spans="2:31" x14ac:dyDescent="0.25">
      <c r="B149" s="63" t="s">
        <v>165</v>
      </c>
      <c r="C149" s="38" t="s">
        <v>307</v>
      </c>
      <c r="D149" s="248">
        <v>2</v>
      </c>
      <c r="E149" s="248">
        <v>1</v>
      </c>
      <c r="F149" s="248">
        <v>4</v>
      </c>
      <c r="G149" s="52">
        <v>3</v>
      </c>
      <c r="H149" s="52">
        <v>6</v>
      </c>
      <c r="I149" s="52">
        <v>3</v>
      </c>
      <c r="J149" s="52">
        <v>1</v>
      </c>
      <c r="K149" s="52">
        <v>2</v>
      </c>
      <c r="L149" s="40">
        <f t="shared" si="323"/>
        <v>15</v>
      </c>
      <c r="M149" s="141">
        <f t="shared" si="324"/>
        <v>3</v>
      </c>
      <c r="N149" s="40">
        <f t="shared" si="325"/>
        <v>5</v>
      </c>
      <c r="O149" s="141">
        <f t="shared" si="326"/>
        <v>1.6733200530681511</v>
      </c>
      <c r="P149" s="141">
        <f>(U149-M149)</f>
        <v>-1</v>
      </c>
      <c r="Q149" s="52">
        <v>1</v>
      </c>
      <c r="R149" s="52">
        <v>3</v>
      </c>
      <c r="S149" s="52">
        <v>6</v>
      </c>
      <c r="T149" s="52">
        <v>1</v>
      </c>
      <c r="U149" s="54">
        <v>2</v>
      </c>
      <c r="V149" s="53">
        <f>SUM(Q149:U149)</f>
        <v>13</v>
      </c>
      <c r="W149" s="141">
        <f>AVERAGE(Q149:U149)</f>
        <v>2.6</v>
      </c>
      <c r="X149" s="40">
        <f>MAX(Q149:U149)-MIN(Q149:U149)</f>
        <v>5</v>
      </c>
      <c r="Y149" s="141">
        <f>_xlfn.STDEV.P(Q149:U149)</f>
        <v>1.8547236990991407</v>
      </c>
      <c r="Z149" s="141">
        <f t="shared" si="327"/>
        <v>-0.60000000000000009</v>
      </c>
      <c r="AA149" s="42">
        <f t="shared" si="328"/>
        <v>28</v>
      </c>
      <c r="AB149" s="42">
        <f t="shared" si="329"/>
        <v>2.8</v>
      </c>
      <c r="AC149" s="42">
        <f t="shared" si="330"/>
        <v>5</v>
      </c>
      <c r="AD149" s="144">
        <f t="shared" si="331"/>
        <v>1.7776388834631178</v>
      </c>
      <c r="AE149" s="144">
        <f t="shared" si="332"/>
        <v>-0.79999999999999982</v>
      </c>
    </row>
    <row r="150" spans="2:31" ht="15.75" thickBot="1" x14ac:dyDescent="0.3">
      <c r="B150" s="58" t="s">
        <v>28</v>
      </c>
      <c r="C150" s="43" t="s">
        <v>307</v>
      </c>
      <c r="D150" s="247">
        <f>(D149/D163)</f>
        <v>0.08</v>
      </c>
      <c r="E150" s="247">
        <f t="shared" ref="E150:H150" si="353">(E149/E163)</f>
        <v>3.4482758620689655E-2</v>
      </c>
      <c r="F150" s="247">
        <f t="shared" si="353"/>
        <v>9.3023255813953487E-2</v>
      </c>
      <c r="G150" s="138">
        <f t="shared" si="353"/>
        <v>0.125</v>
      </c>
      <c r="H150" s="138">
        <f t="shared" si="353"/>
        <v>0.16666666666666666</v>
      </c>
      <c r="I150" s="138">
        <f>(I149/I163)</f>
        <v>0.12</v>
      </c>
      <c r="J150" s="138">
        <f t="shared" ref="J150:K150" si="354">(J149/J163)</f>
        <v>4.3478260869565216E-2</v>
      </c>
      <c r="K150" s="138">
        <f t="shared" si="354"/>
        <v>0.08</v>
      </c>
      <c r="L150" s="139">
        <f t="shared" ref="L150" si="355">(L149/L163)</f>
        <v>0.11278195488721804</v>
      </c>
      <c r="M150" s="137"/>
      <c r="N150" s="137"/>
      <c r="O150" s="137"/>
      <c r="P150" s="137"/>
      <c r="Q150" s="138">
        <f t="shared" ref="Q150:T150" si="356">(Q149/Q163)</f>
        <v>2.9411764705882353E-2</v>
      </c>
      <c r="R150" s="138">
        <f t="shared" si="356"/>
        <v>0.1</v>
      </c>
      <c r="S150" s="138">
        <f t="shared" si="356"/>
        <v>0.19354838709677419</v>
      </c>
      <c r="T150" s="138">
        <f t="shared" si="356"/>
        <v>3.125E-2</v>
      </c>
      <c r="U150" s="136">
        <f t="shared" ref="U150:AA150" si="357">(U149/U163)</f>
        <v>5.7142857142857141E-2</v>
      </c>
      <c r="V150" s="139">
        <f t="shared" si="357"/>
        <v>8.0246913580246909E-2</v>
      </c>
      <c r="W150" s="137"/>
      <c r="X150" s="137"/>
      <c r="Y150" s="137"/>
      <c r="Z150" s="137"/>
      <c r="AA150" s="140">
        <f t="shared" si="357"/>
        <v>9.4915254237288138E-2</v>
      </c>
      <c r="AB150" s="168"/>
      <c r="AC150" s="168"/>
      <c r="AD150" s="168"/>
      <c r="AE150" s="168"/>
    </row>
    <row r="151" spans="2:31" x14ac:dyDescent="0.25">
      <c r="B151" s="59" t="s">
        <v>166</v>
      </c>
      <c r="C151" s="38" t="s">
        <v>307</v>
      </c>
      <c r="D151" s="38">
        <v>4</v>
      </c>
      <c r="E151" s="38">
        <v>2</v>
      </c>
      <c r="F151" s="38">
        <v>2</v>
      </c>
      <c r="G151" s="39">
        <v>2</v>
      </c>
      <c r="H151" s="39">
        <v>1</v>
      </c>
      <c r="I151" s="39">
        <v>0</v>
      </c>
      <c r="J151" s="39">
        <v>0</v>
      </c>
      <c r="K151" s="39">
        <v>3</v>
      </c>
      <c r="L151" s="40">
        <f t="shared" si="323"/>
        <v>6</v>
      </c>
      <c r="M151" s="141">
        <f t="shared" si="324"/>
        <v>1.2</v>
      </c>
      <c r="N151" s="40">
        <f t="shared" si="325"/>
        <v>3</v>
      </c>
      <c r="O151" s="141">
        <f t="shared" si="326"/>
        <v>1.1661903789690602</v>
      </c>
      <c r="P151" s="141">
        <f>(U151-M151)</f>
        <v>2.8</v>
      </c>
      <c r="Q151" s="39">
        <v>3</v>
      </c>
      <c r="R151" s="39">
        <v>1</v>
      </c>
      <c r="S151" s="39">
        <v>1</v>
      </c>
      <c r="T151" s="39">
        <v>2</v>
      </c>
      <c r="U151" s="41">
        <v>4</v>
      </c>
      <c r="V151" s="40">
        <f>SUM(Q151:U151)</f>
        <v>11</v>
      </c>
      <c r="W151" s="141">
        <f>AVERAGE(Q151:U151)</f>
        <v>2.2000000000000002</v>
      </c>
      <c r="X151" s="40">
        <f>MAX(Q151:U151)-MIN(Q151:U151)</f>
        <v>3</v>
      </c>
      <c r="Y151" s="141">
        <f>_xlfn.STDEV.P(Q151:U151)</f>
        <v>1.1661903789690602</v>
      </c>
      <c r="Z151" s="141">
        <f t="shared" si="327"/>
        <v>1.7999999999999998</v>
      </c>
      <c r="AA151" s="42">
        <f t="shared" si="328"/>
        <v>17</v>
      </c>
      <c r="AB151" s="42">
        <f t="shared" si="329"/>
        <v>1.7</v>
      </c>
      <c r="AC151" s="42">
        <f t="shared" si="330"/>
        <v>4</v>
      </c>
      <c r="AD151" s="144">
        <f t="shared" si="331"/>
        <v>1.2688577540449522</v>
      </c>
      <c r="AE151" s="144">
        <f t="shared" si="332"/>
        <v>2.2999999999999998</v>
      </c>
    </row>
    <row r="152" spans="2:31" ht="15.75" thickBot="1" x14ac:dyDescent="0.3">
      <c r="B152" s="58" t="s">
        <v>28</v>
      </c>
      <c r="C152" s="43" t="s">
        <v>307</v>
      </c>
      <c r="D152" s="247">
        <f>(D151/D163)</f>
        <v>0.16</v>
      </c>
      <c r="E152" s="247">
        <f t="shared" ref="E152:H152" si="358">(E151/E163)</f>
        <v>6.8965517241379309E-2</v>
      </c>
      <c r="F152" s="247">
        <f t="shared" si="358"/>
        <v>4.6511627906976744E-2</v>
      </c>
      <c r="G152" s="138">
        <f t="shared" si="358"/>
        <v>8.3333333333333329E-2</v>
      </c>
      <c r="H152" s="138">
        <f t="shared" si="358"/>
        <v>2.7777777777777776E-2</v>
      </c>
      <c r="I152" s="138">
        <f>(I151/I163)</f>
        <v>0</v>
      </c>
      <c r="J152" s="138">
        <f t="shared" ref="J152:K152" si="359">(J151/J163)</f>
        <v>0</v>
      </c>
      <c r="K152" s="138">
        <f t="shared" si="359"/>
        <v>0.12</v>
      </c>
      <c r="L152" s="139">
        <f t="shared" ref="L152" si="360">(L151/L163)</f>
        <v>4.5112781954887216E-2</v>
      </c>
      <c r="M152" s="137"/>
      <c r="N152" s="137"/>
      <c r="O152" s="137"/>
      <c r="P152" s="137"/>
      <c r="Q152" s="138">
        <f t="shared" ref="Q152:T152" si="361">(Q151/Q163)</f>
        <v>8.8235294117647065E-2</v>
      </c>
      <c r="R152" s="138">
        <f t="shared" si="361"/>
        <v>3.3333333333333333E-2</v>
      </c>
      <c r="S152" s="138">
        <f t="shared" si="361"/>
        <v>3.2258064516129031E-2</v>
      </c>
      <c r="T152" s="138">
        <f t="shared" si="361"/>
        <v>6.25E-2</v>
      </c>
      <c r="U152" s="136">
        <f t="shared" ref="U152:AA152" si="362">(U151/U163)</f>
        <v>0.11428571428571428</v>
      </c>
      <c r="V152" s="139">
        <f t="shared" si="362"/>
        <v>6.7901234567901231E-2</v>
      </c>
      <c r="W152" s="137"/>
      <c r="X152" s="137"/>
      <c r="Y152" s="137"/>
      <c r="Z152" s="137"/>
      <c r="AA152" s="140">
        <f t="shared" si="362"/>
        <v>5.7627118644067797E-2</v>
      </c>
      <c r="AB152" s="168"/>
      <c r="AC152" s="168"/>
      <c r="AD152" s="168"/>
      <c r="AE152" s="168"/>
    </row>
    <row r="153" spans="2:31" x14ac:dyDescent="0.25">
      <c r="B153" s="59" t="s">
        <v>167</v>
      </c>
      <c r="C153" s="38" t="s">
        <v>307</v>
      </c>
      <c r="D153" s="38">
        <v>2</v>
      </c>
      <c r="E153" s="38">
        <v>4</v>
      </c>
      <c r="F153" s="38">
        <v>2</v>
      </c>
      <c r="G153" s="39">
        <v>1</v>
      </c>
      <c r="H153" s="39">
        <v>2</v>
      </c>
      <c r="I153" s="39">
        <v>0</v>
      </c>
      <c r="J153" s="39">
        <v>4</v>
      </c>
      <c r="K153" s="39">
        <v>1</v>
      </c>
      <c r="L153" s="40">
        <f t="shared" si="323"/>
        <v>8</v>
      </c>
      <c r="M153" s="141">
        <f t="shared" si="324"/>
        <v>1.6</v>
      </c>
      <c r="N153" s="40">
        <f t="shared" si="325"/>
        <v>4</v>
      </c>
      <c r="O153" s="141">
        <f t="shared" si="326"/>
        <v>1.3564659966250536</v>
      </c>
      <c r="P153" s="141">
        <f>(U153-M153)</f>
        <v>2.4</v>
      </c>
      <c r="Q153" s="39">
        <v>7</v>
      </c>
      <c r="R153" s="39">
        <v>1</v>
      </c>
      <c r="S153" s="39">
        <v>3</v>
      </c>
      <c r="T153" s="39">
        <v>2</v>
      </c>
      <c r="U153" s="41">
        <v>4</v>
      </c>
      <c r="V153" s="40">
        <f>SUM(Q153:U153)</f>
        <v>17</v>
      </c>
      <c r="W153" s="141">
        <f>AVERAGE(Q153:U153)</f>
        <v>3.4</v>
      </c>
      <c r="X153" s="40">
        <f>MAX(Q153:U153)-MIN(Q153:U153)</f>
        <v>6</v>
      </c>
      <c r="Y153" s="141">
        <f>_xlfn.STDEV.P(Q153:U153)</f>
        <v>2.0591260281974</v>
      </c>
      <c r="Z153" s="141">
        <f t="shared" si="327"/>
        <v>0.60000000000000009</v>
      </c>
      <c r="AA153" s="42">
        <f t="shared" si="328"/>
        <v>25</v>
      </c>
      <c r="AB153" s="42">
        <f t="shared" si="329"/>
        <v>2.5</v>
      </c>
      <c r="AC153" s="42">
        <f t="shared" si="330"/>
        <v>7</v>
      </c>
      <c r="AD153" s="144">
        <f t="shared" si="331"/>
        <v>1.9621416870348585</v>
      </c>
      <c r="AE153" s="144">
        <f t="shared" si="332"/>
        <v>1.5</v>
      </c>
    </row>
    <row r="154" spans="2:31" ht="15.75" thickBot="1" x14ac:dyDescent="0.3">
      <c r="B154" s="58" t="s">
        <v>28</v>
      </c>
      <c r="C154" s="43" t="s">
        <v>307</v>
      </c>
      <c r="D154" s="247">
        <f>(D153/D163)</f>
        <v>0.08</v>
      </c>
      <c r="E154" s="247">
        <f t="shared" ref="E154:H154" si="363">(E153/E163)</f>
        <v>0.13793103448275862</v>
      </c>
      <c r="F154" s="247">
        <f t="shared" si="363"/>
        <v>4.6511627906976744E-2</v>
      </c>
      <c r="G154" s="138">
        <f t="shared" si="363"/>
        <v>4.1666666666666664E-2</v>
      </c>
      <c r="H154" s="138">
        <f t="shared" si="363"/>
        <v>5.5555555555555552E-2</v>
      </c>
      <c r="I154" s="138">
        <f>(I153/I163)</f>
        <v>0</v>
      </c>
      <c r="J154" s="138">
        <f t="shared" ref="J154:K154" si="364">(J153/J163)</f>
        <v>0.17391304347826086</v>
      </c>
      <c r="K154" s="138">
        <f t="shared" si="364"/>
        <v>0.04</v>
      </c>
      <c r="L154" s="139">
        <f t="shared" ref="L154" si="365">(L153/L163)</f>
        <v>6.0150375939849621E-2</v>
      </c>
      <c r="M154" s="137"/>
      <c r="N154" s="137"/>
      <c r="O154" s="137"/>
      <c r="P154" s="137"/>
      <c r="Q154" s="138">
        <f t="shared" ref="Q154:T154" si="366">(Q153/Q163)</f>
        <v>0.20588235294117646</v>
      </c>
      <c r="R154" s="138">
        <f t="shared" si="366"/>
        <v>3.3333333333333333E-2</v>
      </c>
      <c r="S154" s="138">
        <f t="shared" si="366"/>
        <v>9.6774193548387094E-2</v>
      </c>
      <c r="T154" s="138">
        <f t="shared" si="366"/>
        <v>6.25E-2</v>
      </c>
      <c r="U154" s="136">
        <f t="shared" ref="U154:AA154" si="367">(U153/U163)</f>
        <v>0.11428571428571428</v>
      </c>
      <c r="V154" s="139">
        <f t="shared" si="367"/>
        <v>0.10493827160493827</v>
      </c>
      <c r="W154" s="137"/>
      <c r="X154" s="137"/>
      <c r="Y154" s="137"/>
      <c r="Z154" s="137"/>
      <c r="AA154" s="140">
        <f t="shared" si="367"/>
        <v>8.4745762711864403E-2</v>
      </c>
      <c r="AB154" s="168"/>
      <c r="AC154" s="168"/>
      <c r="AD154" s="168"/>
      <c r="AE154" s="168"/>
    </row>
    <row r="155" spans="2:31" x14ac:dyDescent="0.25">
      <c r="B155" s="59" t="s">
        <v>168</v>
      </c>
      <c r="C155" s="38" t="s">
        <v>307</v>
      </c>
      <c r="D155" s="38">
        <v>1</v>
      </c>
      <c r="E155" s="38">
        <v>1</v>
      </c>
      <c r="F155" s="38">
        <v>6</v>
      </c>
      <c r="G155" s="39">
        <v>3</v>
      </c>
      <c r="H155" s="39">
        <v>4</v>
      </c>
      <c r="I155" s="39">
        <v>1</v>
      </c>
      <c r="J155" s="39">
        <v>4</v>
      </c>
      <c r="K155" s="39">
        <v>1</v>
      </c>
      <c r="L155" s="40">
        <f t="shared" si="323"/>
        <v>13</v>
      </c>
      <c r="M155" s="141">
        <f t="shared" si="324"/>
        <v>2.6</v>
      </c>
      <c r="N155" s="40">
        <f t="shared" si="325"/>
        <v>3</v>
      </c>
      <c r="O155" s="141">
        <f t="shared" si="326"/>
        <v>1.3564659966250536</v>
      </c>
      <c r="P155" s="141">
        <f>(U155-M155)</f>
        <v>0.39999999999999991</v>
      </c>
      <c r="Q155" s="39">
        <v>1</v>
      </c>
      <c r="R155" s="39">
        <v>1</v>
      </c>
      <c r="S155" s="39">
        <v>4</v>
      </c>
      <c r="T155" s="39">
        <v>4</v>
      </c>
      <c r="U155" s="41">
        <v>3</v>
      </c>
      <c r="V155" s="40">
        <f>SUM(Q155:U155)</f>
        <v>13</v>
      </c>
      <c r="W155" s="141">
        <f>AVERAGE(Q155:U155)</f>
        <v>2.6</v>
      </c>
      <c r="X155" s="40">
        <f>MAX(Q155:U155)-MIN(Q155:U155)</f>
        <v>3</v>
      </c>
      <c r="Y155" s="141">
        <f>_xlfn.STDEV.P(Q155:U155)</f>
        <v>1.3564659966250536</v>
      </c>
      <c r="Z155" s="141">
        <f t="shared" si="327"/>
        <v>0.39999999999999991</v>
      </c>
      <c r="AA155" s="42">
        <f t="shared" si="328"/>
        <v>26</v>
      </c>
      <c r="AB155" s="42">
        <f t="shared" si="329"/>
        <v>2.6</v>
      </c>
      <c r="AC155" s="42">
        <f t="shared" si="330"/>
        <v>3</v>
      </c>
      <c r="AD155" s="144">
        <f t="shared" si="331"/>
        <v>1.3564659966250536</v>
      </c>
      <c r="AE155" s="144">
        <f t="shared" si="332"/>
        <v>0.39999999999999991</v>
      </c>
    </row>
    <row r="156" spans="2:31" ht="15.75" thickBot="1" x14ac:dyDescent="0.3">
      <c r="B156" s="58" t="s">
        <v>28</v>
      </c>
      <c r="C156" s="43" t="s">
        <v>307</v>
      </c>
      <c r="D156" s="247">
        <f>(D155/D163)</f>
        <v>0.04</v>
      </c>
      <c r="E156" s="247">
        <f t="shared" ref="E156:H156" si="368">(E155/E163)</f>
        <v>3.4482758620689655E-2</v>
      </c>
      <c r="F156" s="247">
        <f t="shared" si="368"/>
        <v>0.13953488372093023</v>
      </c>
      <c r="G156" s="138">
        <f t="shared" si="368"/>
        <v>0.125</v>
      </c>
      <c r="H156" s="138">
        <f t="shared" si="368"/>
        <v>0.1111111111111111</v>
      </c>
      <c r="I156" s="138">
        <f>(I155/I163)</f>
        <v>0.04</v>
      </c>
      <c r="J156" s="138">
        <f t="shared" ref="J156:K156" si="369">(J155/J163)</f>
        <v>0.17391304347826086</v>
      </c>
      <c r="K156" s="138">
        <f t="shared" si="369"/>
        <v>0.04</v>
      </c>
      <c r="L156" s="139">
        <f t="shared" ref="L156" si="370">(L155/L163)</f>
        <v>9.7744360902255634E-2</v>
      </c>
      <c r="M156" s="137"/>
      <c r="N156" s="137"/>
      <c r="O156" s="137"/>
      <c r="P156" s="137"/>
      <c r="Q156" s="138">
        <f t="shared" ref="Q156:T156" si="371">(Q155/Q163)</f>
        <v>2.9411764705882353E-2</v>
      </c>
      <c r="R156" s="138">
        <f t="shared" si="371"/>
        <v>3.3333333333333333E-2</v>
      </c>
      <c r="S156" s="138">
        <f t="shared" si="371"/>
        <v>0.12903225806451613</v>
      </c>
      <c r="T156" s="138">
        <f t="shared" si="371"/>
        <v>0.125</v>
      </c>
      <c r="U156" s="136">
        <f t="shared" ref="U156:AA156" si="372">(U155/U163)</f>
        <v>8.5714285714285715E-2</v>
      </c>
      <c r="V156" s="139">
        <f t="shared" si="372"/>
        <v>8.0246913580246909E-2</v>
      </c>
      <c r="W156" s="137"/>
      <c r="X156" s="137"/>
      <c r="Y156" s="137"/>
      <c r="Z156" s="137"/>
      <c r="AA156" s="140">
        <f t="shared" si="372"/>
        <v>8.8135593220338981E-2</v>
      </c>
      <c r="AB156" s="168"/>
      <c r="AC156" s="168"/>
      <c r="AD156" s="168"/>
      <c r="AE156" s="168"/>
    </row>
    <row r="157" spans="2:31" x14ac:dyDescent="0.25">
      <c r="B157" s="59" t="s">
        <v>169</v>
      </c>
      <c r="C157" s="38" t="s">
        <v>307</v>
      </c>
      <c r="D157" s="38">
        <v>1</v>
      </c>
      <c r="E157" s="38">
        <v>3</v>
      </c>
      <c r="F157" s="38">
        <v>6</v>
      </c>
      <c r="G157" s="39">
        <v>2</v>
      </c>
      <c r="H157" s="39">
        <v>1</v>
      </c>
      <c r="I157" s="39">
        <v>1</v>
      </c>
      <c r="J157" s="39">
        <v>2</v>
      </c>
      <c r="K157" s="39">
        <v>3</v>
      </c>
      <c r="L157" s="40">
        <f t="shared" si="323"/>
        <v>9</v>
      </c>
      <c r="M157" s="141">
        <f t="shared" si="324"/>
        <v>1.8</v>
      </c>
      <c r="N157" s="40">
        <f t="shared" si="325"/>
        <v>2</v>
      </c>
      <c r="O157" s="141">
        <f t="shared" si="326"/>
        <v>0.74833147735478833</v>
      </c>
      <c r="P157" s="141">
        <f>(U157-M157)</f>
        <v>-0.8</v>
      </c>
      <c r="Q157" s="39">
        <v>3</v>
      </c>
      <c r="R157" s="39">
        <v>4</v>
      </c>
      <c r="S157" s="39">
        <v>4</v>
      </c>
      <c r="T157" s="39">
        <v>4</v>
      </c>
      <c r="U157" s="41">
        <v>1</v>
      </c>
      <c r="V157" s="40">
        <f>SUM(Q157:U157)</f>
        <v>16</v>
      </c>
      <c r="W157" s="141">
        <f>AVERAGE(Q157:U157)</f>
        <v>3.2</v>
      </c>
      <c r="X157" s="40">
        <f>MAX(Q157:U157)-MIN(Q157:U157)</f>
        <v>3</v>
      </c>
      <c r="Y157" s="141">
        <f>_xlfn.STDEV.P(Q157:U157)</f>
        <v>1.1661903789690602</v>
      </c>
      <c r="Z157" s="141">
        <f t="shared" si="327"/>
        <v>-2.2000000000000002</v>
      </c>
      <c r="AA157" s="42">
        <f t="shared" si="328"/>
        <v>25</v>
      </c>
      <c r="AB157" s="42">
        <f t="shared" si="329"/>
        <v>2.5</v>
      </c>
      <c r="AC157" s="42">
        <f t="shared" si="330"/>
        <v>3</v>
      </c>
      <c r="AD157" s="144">
        <f t="shared" si="331"/>
        <v>1.2041594578792296</v>
      </c>
      <c r="AE157" s="144">
        <f t="shared" si="332"/>
        <v>-1.5</v>
      </c>
    </row>
    <row r="158" spans="2:31" ht="15.75" thickBot="1" x14ac:dyDescent="0.3">
      <c r="B158" s="58" t="s">
        <v>28</v>
      </c>
      <c r="C158" s="43" t="s">
        <v>307</v>
      </c>
      <c r="D158" s="247">
        <f>(D157/D163)</f>
        <v>0.04</v>
      </c>
      <c r="E158" s="247">
        <f t="shared" ref="E158:H158" si="373">(E157/E163)</f>
        <v>0.10344827586206896</v>
      </c>
      <c r="F158" s="247">
        <f t="shared" si="373"/>
        <v>0.13953488372093023</v>
      </c>
      <c r="G158" s="138">
        <f t="shared" si="373"/>
        <v>8.3333333333333329E-2</v>
      </c>
      <c r="H158" s="138">
        <f t="shared" si="373"/>
        <v>2.7777777777777776E-2</v>
      </c>
      <c r="I158" s="138">
        <f>(I157/I163)</f>
        <v>0.04</v>
      </c>
      <c r="J158" s="138">
        <f t="shared" ref="J158:K158" si="374">(J157/J163)</f>
        <v>8.6956521739130432E-2</v>
      </c>
      <c r="K158" s="138">
        <f t="shared" si="374"/>
        <v>0.12</v>
      </c>
      <c r="L158" s="139">
        <f t="shared" ref="L158" si="375">(L157/L163)</f>
        <v>6.7669172932330823E-2</v>
      </c>
      <c r="M158" s="137"/>
      <c r="N158" s="137"/>
      <c r="O158" s="137"/>
      <c r="P158" s="137"/>
      <c r="Q158" s="138">
        <f t="shared" ref="Q158:T158" si="376">(Q157/Q163)</f>
        <v>8.8235294117647065E-2</v>
      </c>
      <c r="R158" s="138">
        <f t="shared" si="376"/>
        <v>0.13333333333333333</v>
      </c>
      <c r="S158" s="138">
        <f t="shared" si="376"/>
        <v>0.12903225806451613</v>
      </c>
      <c r="T158" s="138">
        <f t="shared" si="376"/>
        <v>0.125</v>
      </c>
      <c r="U158" s="136">
        <f t="shared" ref="U158:AA158" si="377">(U157/U163)</f>
        <v>2.8571428571428571E-2</v>
      </c>
      <c r="V158" s="139">
        <f t="shared" si="377"/>
        <v>9.8765432098765427E-2</v>
      </c>
      <c r="W158" s="137"/>
      <c r="X158" s="137"/>
      <c r="Y158" s="137"/>
      <c r="Z158" s="137"/>
      <c r="AA158" s="140">
        <f t="shared" si="377"/>
        <v>8.4745762711864403E-2</v>
      </c>
      <c r="AB158" s="168"/>
      <c r="AC158" s="168"/>
      <c r="AD158" s="168"/>
      <c r="AE158" s="168"/>
    </row>
    <row r="159" spans="2:31" x14ac:dyDescent="0.25">
      <c r="B159" s="59" t="s">
        <v>170</v>
      </c>
      <c r="C159" s="38" t="s">
        <v>307</v>
      </c>
      <c r="D159" s="38">
        <v>2</v>
      </c>
      <c r="E159" s="38">
        <v>4</v>
      </c>
      <c r="F159" s="38">
        <v>1</v>
      </c>
      <c r="G159" s="39">
        <v>2</v>
      </c>
      <c r="H159" s="39">
        <v>3</v>
      </c>
      <c r="I159" s="39">
        <v>6</v>
      </c>
      <c r="J159" s="39">
        <v>2</v>
      </c>
      <c r="K159" s="39">
        <v>3</v>
      </c>
      <c r="L159" s="40">
        <f t="shared" si="323"/>
        <v>16</v>
      </c>
      <c r="M159" s="141">
        <f t="shared" si="324"/>
        <v>3.2</v>
      </c>
      <c r="N159" s="40">
        <f t="shared" si="325"/>
        <v>4</v>
      </c>
      <c r="O159" s="141">
        <f t="shared" si="326"/>
        <v>1.4696938456699069</v>
      </c>
      <c r="P159" s="141">
        <f>(U159-M159)</f>
        <v>1.7999999999999998</v>
      </c>
      <c r="Q159" s="39">
        <v>2</v>
      </c>
      <c r="R159" s="39">
        <v>3</v>
      </c>
      <c r="S159" s="39">
        <v>2</v>
      </c>
      <c r="T159" s="39">
        <v>5</v>
      </c>
      <c r="U159" s="41">
        <v>5</v>
      </c>
      <c r="V159" s="40">
        <f>SUM(Q159:U159)</f>
        <v>17</v>
      </c>
      <c r="W159" s="141">
        <f>AVERAGE(Q159:U159)</f>
        <v>3.4</v>
      </c>
      <c r="X159" s="40">
        <f>MAX(Q159:U159)-MIN(Q159:U159)</f>
        <v>3</v>
      </c>
      <c r="Y159" s="141">
        <f>_xlfn.STDEV.P(Q159:U159)</f>
        <v>1.3564659966250536</v>
      </c>
      <c r="Z159" s="141">
        <f t="shared" si="327"/>
        <v>1.6</v>
      </c>
      <c r="AA159" s="42">
        <f t="shared" si="328"/>
        <v>33</v>
      </c>
      <c r="AB159" s="42">
        <f t="shared" si="329"/>
        <v>3.3</v>
      </c>
      <c r="AC159" s="42">
        <f t="shared" si="330"/>
        <v>4</v>
      </c>
      <c r="AD159" s="144">
        <f t="shared" si="331"/>
        <v>1.4177446878757824</v>
      </c>
      <c r="AE159" s="144">
        <f t="shared" si="332"/>
        <v>1.7000000000000002</v>
      </c>
    </row>
    <row r="160" spans="2:31" ht="15.75" thickBot="1" x14ac:dyDescent="0.3">
      <c r="B160" s="58" t="s">
        <v>28</v>
      </c>
      <c r="C160" s="43" t="s">
        <v>307</v>
      </c>
      <c r="D160" s="247">
        <f>(D159/D163)</f>
        <v>0.08</v>
      </c>
      <c r="E160" s="247">
        <f t="shared" ref="E160:H160" si="378">(E159/E163)</f>
        <v>0.13793103448275862</v>
      </c>
      <c r="F160" s="247">
        <f t="shared" si="378"/>
        <v>2.3255813953488372E-2</v>
      </c>
      <c r="G160" s="138">
        <f t="shared" si="378"/>
        <v>8.3333333333333329E-2</v>
      </c>
      <c r="H160" s="138">
        <f t="shared" si="378"/>
        <v>8.3333333333333329E-2</v>
      </c>
      <c r="I160" s="138">
        <f>(I159/I163)</f>
        <v>0.24</v>
      </c>
      <c r="J160" s="138">
        <f t="shared" ref="J160:K160" si="379">(J159/J163)</f>
        <v>8.6956521739130432E-2</v>
      </c>
      <c r="K160" s="138">
        <f t="shared" si="379"/>
        <v>0.12</v>
      </c>
      <c r="L160" s="139">
        <f t="shared" ref="L160" si="380">(L159/L163)</f>
        <v>0.12030075187969924</v>
      </c>
      <c r="M160" s="137"/>
      <c r="N160" s="137"/>
      <c r="O160" s="137"/>
      <c r="P160" s="137"/>
      <c r="Q160" s="138">
        <f t="shared" ref="Q160:T160" si="381">(Q159/Q163)</f>
        <v>5.8823529411764705E-2</v>
      </c>
      <c r="R160" s="138">
        <f t="shared" si="381"/>
        <v>0.1</v>
      </c>
      <c r="S160" s="138">
        <f t="shared" si="381"/>
        <v>6.4516129032258063E-2</v>
      </c>
      <c r="T160" s="138">
        <f t="shared" si="381"/>
        <v>0.15625</v>
      </c>
      <c r="U160" s="136">
        <f t="shared" ref="U160:AA160" si="382">(U159/U163)</f>
        <v>0.14285714285714285</v>
      </c>
      <c r="V160" s="139">
        <f t="shared" si="382"/>
        <v>0.10493827160493827</v>
      </c>
      <c r="W160" s="137"/>
      <c r="X160" s="137"/>
      <c r="Y160" s="137"/>
      <c r="Z160" s="137"/>
      <c r="AA160" s="140">
        <f t="shared" si="382"/>
        <v>0.11186440677966102</v>
      </c>
      <c r="AB160" s="168"/>
      <c r="AC160" s="168"/>
      <c r="AD160" s="168"/>
      <c r="AE160" s="168"/>
    </row>
    <row r="161" spans="2:31" x14ac:dyDescent="0.25">
      <c r="B161" s="59" t="s">
        <v>171</v>
      </c>
      <c r="C161" s="38" t="s">
        <v>307</v>
      </c>
      <c r="D161" s="38">
        <v>1</v>
      </c>
      <c r="E161" s="38">
        <v>1</v>
      </c>
      <c r="F161" s="38">
        <v>5</v>
      </c>
      <c r="G161" s="39">
        <v>1</v>
      </c>
      <c r="H161" s="39">
        <v>1</v>
      </c>
      <c r="I161" s="39">
        <v>3</v>
      </c>
      <c r="J161" s="39">
        <v>1</v>
      </c>
      <c r="K161" s="39">
        <v>3</v>
      </c>
      <c r="L161" s="40">
        <f t="shared" si="323"/>
        <v>9</v>
      </c>
      <c r="M161" s="141">
        <f t="shared" si="324"/>
        <v>1.8</v>
      </c>
      <c r="N161" s="40">
        <f t="shared" si="325"/>
        <v>2</v>
      </c>
      <c r="O161" s="141">
        <f t="shared" si="326"/>
        <v>0.9797958971132712</v>
      </c>
      <c r="P161" s="141">
        <f>(U161-M161)</f>
        <v>0.19999999999999996</v>
      </c>
      <c r="Q161" s="39">
        <v>0</v>
      </c>
      <c r="R161" s="39">
        <v>3</v>
      </c>
      <c r="S161" s="39">
        <v>2</v>
      </c>
      <c r="T161" s="39">
        <v>1</v>
      </c>
      <c r="U161" s="41">
        <v>2</v>
      </c>
      <c r="V161" s="40">
        <f>SUM(Q161:U161)</f>
        <v>8</v>
      </c>
      <c r="W161" s="141">
        <f>AVERAGE(Q161:U161)</f>
        <v>1.6</v>
      </c>
      <c r="X161" s="40">
        <f>MAX(Q161:U161)-MIN(Q161:U161)</f>
        <v>3</v>
      </c>
      <c r="Y161" s="141">
        <f>_xlfn.STDEV.P(Q161:U161)</f>
        <v>1.019803902718557</v>
      </c>
      <c r="Z161" s="141">
        <f t="shared" si="327"/>
        <v>0.39999999999999991</v>
      </c>
      <c r="AA161" s="42">
        <f t="shared" si="328"/>
        <v>17</v>
      </c>
      <c r="AB161" s="42">
        <f t="shared" si="329"/>
        <v>1.7</v>
      </c>
      <c r="AC161" s="42">
        <f t="shared" si="330"/>
        <v>3</v>
      </c>
      <c r="AD161" s="144">
        <f t="shared" si="331"/>
        <v>1.004987562112089</v>
      </c>
      <c r="AE161" s="144">
        <f t="shared" si="332"/>
        <v>0.30000000000000004</v>
      </c>
    </row>
    <row r="162" spans="2:31" ht="15.75" thickBot="1" x14ac:dyDescent="0.3">
      <c r="B162" s="58" t="s">
        <v>28</v>
      </c>
      <c r="C162" s="43" t="s">
        <v>307</v>
      </c>
      <c r="D162" s="247">
        <f>(D161/D163)</f>
        <v>0.04</v>
      </c>
      <c r="E162" s="247">
        <f t="shared" ref="E162:H162" si="383">(E161/E163)</f>
        <v>3.4482758620689655E-2</v>
      </c>
      <c r="F162" s="247">
        <f t="shared" si="383"/>
        <v>0.11627906976744186</v>
      </c>
      <c r="G162" s="138">
        <f t="shared" si="383"/>
        <v>4.1666666666666664E-2</v>
      </c>
      <c r="H162" s="138">
        <f t="shared" si="383"/>
        <v>2.7777777777777776E-2</v>
      </c>
      <c r="I162" s="138">
        <f>(I161/I163)</f>
        <v>0.12</v>
      </c>
      <c r="J162" s="138">
        <f t="shared" ref="J162:K162" si="384">(J161/J163)</f>
        <v>4.3478260869565216E-2</v>
      </c>
      <c r="K162" s="138">
        <f t="shared" si="384"/>
        <v>0.12</v>
      </c>
      <c r="L162" s="139">
        <f t="shared" ref="L162" si="385">(L161/L163)</f>
        <v>6.7669172932330823E-2</v>
      </c>
      <c r="M162" s="137"/>
      <c r="N162" s="137"/>
      <c r="O162" s="137"/>
      <c r="P162" s="137"/>
      <c r="Q162" s="138">
        <f t="shared" ref="Q162:T162" si="386">(Q161/Q163)</f>
        <v>0</v>
      </c>
      <c r="R162" s="138">
        <f t="shared" si="386"/>
        <v>0.1</v>
      </c>
      <c r="S162" s="138">
        <f t="shared" si="386"/>
        <v>6.4516129032258063E-2</v>
      </c>
      <c r="T162" s="138">
        <f t="shared" si="386"/>
        <v>3.125E-2</v>
      </c>
      <c r="U162" s="136">
        <f t="shared" ref="U162:AA162" si="387">(U161/U163)</f>
        <v>5.7142857142857141E-2</v>
      </c>
      <c r="V162" s="139">
        <f t="shared" si="387"/>
        <v>4.9382716049382713E-2</v>
      </c>
      <c r="W162" s="137"/>
      <c r="X162" s="137"/>
      <c r="Y162" s="137"/>
      <c r="Z162" s="137"/>
      <c r="AA162" s="140">
        <f t="shared" si="387"/>
        <v>5.7627118644067797E-2</v>
      </c>
      <c r="AB162" s="168"/>
      <c r="AC162" s="168"/>
      <c r="AD162" s="168"/>
      <c r="AE162" s="168"/>
    </row>
    <row r="163" spans="2:31" ht="24" x14ac:dyDescent="0.25">
      <c r="B163" s="36" t="s">
        <v>238</v>
      </c>
      <c r="C163" s="30" t="s">
        <v>307</v>
      </c>
      <c r="D163" s="116">
        <v>25</v>
      </c>
      <c r="E163" s="116">
        <v>29</v>
      </c>
      <c r="F163" s="116">
        <v>43</v>
      </c>
      <c r="G163" s="117">
        <v>24</v>
      </c>
      <c r="H163" s="117">
        <v>36</v>
      </c>
      <c r="I163" s="117">
        <v>25</v>
      </c>
      <c r="J163" s="117">
        <v>23</v>
      </c>
      <c r="K163" s="117">
        <v>25</v>
      </c>
      <c r="L163" s="32">
        <f t="shared" si="323"/>
        <v>133</v>
      </c>
      <c r="M163" s="132">
        <f t="shared" si="324"/>
        <v>26.6</v>
      </c>
      <c r="N163" s="32">
        <f t="shared" si="325"/>
        <v>13</v>
      </c>
      <c r="O163" s="132">
        <f t="shared" si="326"/>
        <v>4.7581509013481273</v>
      </c>
      <c r="P163" s="119">
        <f>(U163-M163)</f>
        <v>8.3999999999999986</v>
      </c>
      <c r="Q163" s="117">
        <v>34</v>
      </c>
      <c r="R163" s="117">
        <v>30</v>
      </c>
      <c r="S163" s="117">
        <v>31</v>
      </c>
      <c r="T163" s="117">
        <v>32</v>
      </c>
      <c r="U163" s="120">
        <v>35</v>
      </c>
      <c r="V163" s="118">
        <f>SUM(Q163:U163)</f>
        <v>162</v>
      </c>
      <c r="W163" s="118">
        <f>AVERAGE(Q163:U163)</f>
        <v>32.4</v>
      </c>
      <c r="X163" s="32">
        <f t="shared" ref="X163:X164" si="388">MAX(Q163:U163)-MIN(Q163:U163)</f>
        <v>5</v>
      </c>
      <c r="Y163" s="119">
        <f>_xlfn.STDEV.P(Q163:U163)</f>
        <v>1.8547236990991407</v>
      </c>
      <c r="Z163" s="119">
        <f>(U163-W163)</f>
        <v>2.6000000000000014</v>
      </c>
      <c r="AA163" s="34">
        <f t="shared" si="328"/>
        <v>295</v>
      </c>
      <c r="AB163" s="34">
        <f t="shared" si="329"/>
        <v>29.5</v>
      </c>
      <c r="AC163" s="34">
        <f t="shared" si="330"/>
        <v>13</v>
      </c>
      <c r="AD163" s="131">
        <f t="shared" si="331"/>
        <v>4.6314144707637643</v>
      </c>
      <c r="AE163" s="122">
        <f>(U163-AB163)</f>
        <v>5.5</v>
      </c>
    </row>
    <row r="164" spans="2:31" ht="36" x14ac:dyDescent="0.25">
      <c r="B164" s="160" t="s">
        <v>338</v>
      </c>
      <c r="C164" s="38" t="s">
        <v>307</v>
      </c>
      <c r="D164" s="13">
        <v>46</v>
      </c>
      <c r="E164" s="13">
        <v>53</v>
      </c>
      <c r="F164" s="13">
        <v>62</v>
      </c>
      <c r="G164" s="14">
        <v>57</v>
      </c>
      <c r="H164" s="14">
        <v>66</v>
      </c>
      <c r="I164" s="14">
        <v>40</v>
      </c>
      <c r="J164" s="14">
        <v>42</v>
      </c>
      <c r="K164" s="14">
        <v>50</v>
      </c>
      <c r="L164" s="40">
        <f t="shared" si="323"/>
        <v>255</v>
      </c>
      <c r="M164" s="141">
        <f t="shared" si="324"/>
        <v>51</v>
      </c>
      <c r="N164" s="40">
        <f t="shared" si="325"/>
        <v>26</v>
      </c>
      <c r="O164" s="141">
        <f t="shared" si="326"/>
        <v>9.633275663033837</v>
      </c>
      <c r="P164" s="15">
        <f>(U164-M164)</f>
        <v>12</v>
      </c>
      <c r="Q164" s="14">
        <v>66</v>
      </c>
      <c r="R164" s="14">
        <v>58</v>
      </c>
      <c r="S164" s="14">
        <v>64</v>
      </c>
      <c r="T164" s="14">
        <v>60</v>
      </c>
      <c r="U164" s="16">
        <v>63</v>
      </c>
      <c r="V164" s="15">
        <f>SUM(Q164:U164)</f>
        <v>311</v>
      </c>
      <c r="W164" s="15">
        <f>AVERAGE(Q164:U164)</f>
        <v>62.2</v>
      </c>
      <c r="X164" s="40">
        <f t="shared" si="388"/>
        <v>8</v>
      </c>
      <c r="Y164" s="69">
        <f>_xlfn.STDEV.P(Q164:U164)</f>
        <v>2.8565713714171399</v>
      </c>
      <c r="Z164" s="15">
        <f>(U164-W164)</f>
        <v>0.79999999999999716</v>
      </c>
      <c r="AA164" s="42">
        <f t="shared" si="328"/>
        <v>566</v>
      </c>
      <c r="AB164" s="42">
        <f t="shared" si="329"/>
        <v>56.6</v>
      </c>
      <c r="AC164" s="42">
        <f t="shared" si="330"/>
        <v>26</v>
      </c>
      <c r="AD164" s="144">
        <f t="shared" si="331"/>
        <v>9.0465463023189141</v>
      </c>
      <c r="AE164" s="73">
        <f>(U164-AB164)</f>
        <v>6.3999999999999986</v>
      </c>
    </row>
    <row r="165" spans="2:31" ht="24" x14ac:dyDescent="0.25">
      <c r="B165" s="67" t="s">
        <v>239</v>
      </c>
      <c r="C165" s="68" t="s">
        <v>307</v>
      </c>
      <c r="D165" s="245">
        <f>(D163/D164)</f>
        <v>0.54347826086956519</v>
      </c>
      <c r="E165" s="245">
        <f t="shared" ref="E165:H165" si="389">(E163/E164)</f>
        <v>0.54716981132075471</v>
      </c>
      <c r="F165" s="245">
        <f t="shared" si="389"/>
        <v>0.69354838709677424</v>
      </c>
      <c r="G165" s="75">
        <f t="shared" si="389"/>
        <v>0.42105263157894735</v>
      </c>
      <c r="H165" s="75">
        <f t="shared" si="389"/>
        <v>0.54545454545454541</v>
      </c>
      <c r="I165" s="75">
        <f>(I163/I164)</f>
        <v>0.625</v>
      </c>
      <c r="J165" s="75">
        <f t="shared" ref="J165:K165" si="390">(J163/J164)</f>
        <v>0.54761904761904767</v>
      </c>
      <c r="K165" s="75">
        <f t="shared" si="390"/>
        <v>0.5</v>
      </c>
      <c r="L165" s="113">
        <f>(L163/L164)</f>
        <v>0.52156862745098043</v>
      </c>
      <c r="M165" s="157"/>
      <c r="N165" s="157"/>
      <c r="O165" s="157"/>
      <c r="P165" s="157"/>
      <c r="Q165" s="75">
        <f t="shared" ref="Q165:T165" si="391">(Q163/Q164)</f>
        <v>0.51515151515151514</v>
      </c>
      <c r="R165" s="75">
        <f t="shared" si="391"/>
        <v>0.51724137931034486</v>
      </c>
      <c r="S165" s="75">
        <f t="shared" si="391"/>
        <v>0.484375</v>
      </c>
      <c r="T165" s="75">
        <f t="shared" si="391"/>
        <v>0.53333333333333333</v>
      </c>
      <c r="U165" s="111">
        <f t="shared" ref="U165:V165" si="392">(U163/U164)</f>
        <v>0.55555555555555558</v>
      </c>
      <c r="V165" s="113">
        <f t="shared" si="392"/>
        <v>0.52090032154340837</v>
      </c>
      <c r="W165" s="157"/>
      <c r="X165" s="157"/>
      <c r="Y165" s="157"/>
      <c r="Z165" s="157"/>
      <c r="AA165" s="112">
        <f>(AA163/AA164)</f>
        <v>0.52120141342756188</v>
      </c>
      <c r="AB165" s="156"/>
      <c r="AC165" s="156"/>
      <c r="AD165" s="156"/>
      <c r="AE165" s="156"/>
    </row>
    <row r="167" spans="2:31" x14ac:dyDescent="0.25">
      <c r="B167" s="274"/>
      <c r="C167" s="283" t="s">
        <v>251</v>
      </c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</row>
    <row r="168" spans="2:31" ht="24.75" thickBot="1" x14ac:dyDescent="0.3">
      <c r="B168" s="18"/>
      <c r="C168" s="19">
        <v>2009</v>
      </c>
      <c r="D168" s="19">
        <v>2010</v>
      </c>
      <c r="E168" s="19">
        <v>2011</v>
      </c>
      <c r="F168" s="19">
        <v>2012</v>
      </c>
      <c r="G168" s="20">
        <v>2013</v>
      </c>
      <c r="H168" s="20">
        <v>2014</v>
      </c>
      <c r="I168" s="20">
        <v>2015</v>
      </c>
      <c r="J168" s="20">
        <v>2016</v>
      </c>
      <c r="K168" s="20">
        <v>2017</v>
      </c>
      <c r="L168" s="21" t="s">
        <v>0</v>
      </c>
      <c r="M168" s="21" t="s">
        <v>1</v>
      </c>
      <c r="N168" s="21" t="s">
        <v>2</v>
      </c>
      <c r="O168" s="21" t="s">
        <v>3</v>
      </c>
      <c r="P168" s="21" t="s">
        <v>435</v>
      </c>
      <c r="Q168" s="20">
        <v>2018</v>
      </c>
      <c r="R168" s="20">
        <v>2019</v>
      </c>
      <c r="S168" s="20" t="s">
        <v>445</v>
      </c>
      <c r="T168" s="20">
        <v>2021</v>
      </c>
      <c r="U168" s="22">
        <v>2022</v>
      </c>
      <c r="V168" s="21" t="s">
        <v>0</v>
      </c>
      <c r="W168" s="21" t="s">
        <v>1</v>
      </c>
      <c r="X168" s="21" t="s">
        <v>2</v>
      </c>
      <c r="Y168" s="21" t="s">
        <v>3</v>
      </c>
      <c r="Z168" s="21" t="s">
        <v>435</v>
      </c>
      <c r="AA168" s="23" t="s">
        <v>5</v>
      </c>
      <c r="AB168" s="23" t="s">
        <v>6</v>
      </c>
      <c r="AC168" s="23" t="s">
        <v>7</v>
      </c>
      <c r="AD168" s="23" t="s">
        <v>8</v>
      </c>
      <c r="AE168" s="23" t="s">
        <v>435</v>
      </c>
    </row>
    <row r="169" spans="2:31" x14ac:dyDescent="0.25">
      <c r="B169" s="59" t="s">
        <v>216</v>
      </c>
      <c r="C169" s="38" t="s">
        <v>307</v>
      </c>
      <c r="D169" s="38" t="s">
        <v>307</v>
      </c>
      <c r="E169" s="38" t="s">
        <v>307</v>
      </c>
      <c r="F169" s="38" t="s">
        <v>307</v>
      </c>
      <c r="G169" s="39" t="s">
        <v>307</v>
      </c>
      <c r="H169" s="39" t="s">
        <v>307</v>
      </c>
      <c r="I169" s="39">
        <v>10</v>
      </c>
      <c r="J169" s="39">
        <v>22</v>
      </c>
      <c r="K169" s="39">
        <v>17</v>
      </c>
      <c r="L169" s="40" t="s">
        <v>307</v>
      </c>
      <c r="M169" s="40" t="s">
        <v>307</v>
      </c>
      <c r="N169" s="40" t="s">
        <v>307</v>
      </c>
      <c r="O169" s="40" t="s">
        <v>307</v>
      </c>
      <c r="P169" s="40" t="s">
        <v>307</v>
      </c>
      <c r="Q169" s="39">
        <v>12</v>
      </c>
      <c r="R169" s="39">
        <v>25</v>
      </c>
      <c r="S169" s="39">
        <v>18</v>
      </c>
      <c r="T169" s="39">
        <v>24</v>
      </c>
      <c r="U169" s="41">
        <v>17</v>
      </c>
      <c r="V169" s="40">
        <f>SUM(Q169:U169)</f>
        <v>96</v>
      </c>
      <c r="W169" s="40">
        <f>AVERAGE(Q169:U169)</f>
        <v>19.2</v>
      </c>
      <c r="X169" s="40">
        <f>MAX(Q169:U169)-MIN(Q169:U169)</f>
        <v>13</v>
      </c>
      <c r="Y169" s="141">
        <f>_xlfn.STDEV.P(Q169:U169)</f>
        <v>4.7916594202843754</v>
      </c>
      <c r="Z169" s="141">
        <f>(U169-W169)</f>
        <v>-2.1999999999999993</v>
      </c>
      <c r="AA169" s="42" t="s">
        <v>307</v>
      </c>
      <c r="AB169" s="42" t="s">
        <v>307</v>
      </c>
      <c r="AC169" s="42" t="s">
        <v>307</v>
      </c>
      <c r="AD169" s="42" t="s">
        <v>307</v>
      </c>
      <c r="AE169" s="42" t="s">
        <v>307</v>
      </c>
    </row>
    <row r="170" spans="2:31" ht="15.75" thickBot="1" x14ac:dyDescent="0.3">
      <c r="B170" s="58" t="s">
        <v>28</v>
      </c>
      <c r="C170" s="250" t="s">
        <v>307</v>
      </c>
      <c r="D170" s="250" t="s">
        <v>307</v>
      </c>
      <c r="E170" s="250" t="s">
        <v>307</v>
      </c>
      <c r="F170" s="250" t="s">
        <v>307</v>
      </c>
      <c r="G170" s="44" t="s">
        <v>307</v>
      </c>
      <c r="H170" s="44" t="s">
        <v>307</v>
      </c>
      <c r="I170" s="138">
        <f>(I169/I177)</f>
        <v>0.3125</v>
      </c>
      <c r="J170" s="138">
        <f t="shared" ref="J170:K170" si="393">(J169/J177)</f>
        <v>0.66666666666666663</v>
      </c>
      <c r="K170" s="138">
        <f t="shared" si="393"/>
        <v>0.47222222222222221</v>
      </c>
      <c r="L170" s="45" t="s">
        <v>307</v>
      </c>
      <c r="M170" s="124"/>
      <c r="N170" s="124"/>
      <c r="O170" s="124"/>
      <c r="P170" s="124"/>
      <c r="Q170" s="138">
        <f t="shared" ref="Q170:T170" si="394">(Q169/Q177)</f>
        <v>0.3</v>
      </c>
      <c r="R170" s="138">
        <f t="shared" si="394"/>
        <v>0.55555555555555558</v>
      </c>
      <c r="S170" s="138">
        <f t="shared" si="394"/>
        <v>0.46153846153846156</v>
      </c>
      <c r="T170" s="138">
        <f t="shared" si="394"/>
        <v>0.58536585365853655</v>
      </c>
      <c r="U170" s="136">
        <f t="shared" ref="U170:V170" si="395">(U169/U177)</f>
        <v>0.37777777777777777</v>
      </c>
      <c r="V170" s="139">
        <f t="shared" si="395"/>
        <v>0.45714285714285713</v>
      </c>
      <c r="W170" s="124"/>
      <c r="X170" s="124"/>
      <c r="Y170" s="166"/>
      <c r="Z170" s="166"/>
      <c r="AA170" s="46" t="s">
        <v>307</v>
      </c>
      <c r="AB170" s="153"/>
      <c r="AC170" s="153"/>
      <c r="AD170" s="153"/>
      <c r="AE170" s="153"/>
    </row>
    <row r="171" spans="2:31" x14ac:dyDescent="0.25">
      <c r="B171" s="59" t="s">
        <v>217</v>
      </c>
      <c r="C171" s="38" t="s">
        <v>307</v>
      </c>
      <c r="D171" s="38" t="s">
        <v>307</v>
      </c>
      <c r="E171" s="38" t="s">
        <v>307</v>
      </c>
      <c r="F171" s="38" t="s">
        <v>307</v>
      </c>
      <c r="G171" s="39" t="s">
        <v>307</v>
      </c>
      <c r="H171" s="39" t="s">
        <v>307</v>
      </c>
      <c r="I171" s="39">
        <v>11</v>
      </c>
      <c r="J171" s="39">
        <v>7</v>
      </c>
      <c r="K171" s="39">
        <v>8</v>
      </c>
      <c r="L171" s="40" t="s">
        <v>307</v>
      </c>
      <c r="M171" s="40" t="s">
        <v>307</v>
      </c>
      <c r="N171" s="40" t="s">
        <v>307</v>
      </c>
      <c r="O171" s="40" t="s">
        <v>307</v>
      </c>
      <c r="P171" s="40" t="s">
        <v>307</v>
      </c>
      <c r="Q171" s="39">
        <v>17</v>
      </c>
      <c r="R171" s="39">
        <v>13</v>
      </c>
      <c r="S171" s="39">
        <v>11</v>
      </c>
      <c r="T171" s="39">
        <v>12</v>
      </c>
      <c r="U171" s="41">
        <v>20</v>
      </c>
      <c r="V171" s="40">
        <f>SUM(Q171:U171)</f>
        <v>73</v>
      </c>
      <c r="W171" s="40">
        <f>AVERAGE(Q171:U171)</f>
        <v>14.6</v>
      </c>
      <c r="X171" s="40">
        <f>MAX(Q171:U171)-MIN(Q171:U171)</f>
        <v>9</v>
      </c>
      <c r="Y171" s="141">
        <f>_xlfn.STDEV.P(Q171:U171)</f>
        <v>3.3823069050575527</v>
      </c>
      <c r="Z171" s="141">
        <f t="shared" ref="Z171:Z175" si="396">(U171-W171)</f>
        <v>5.4</v>
      </c>
      <c r="AA171" s="42" t="s">
        <v>307</v>
      </c>
      <c r="AB171" s="42" t="s">
        <v>307</v>
      </c>
      <c r="AC171" s="42" t="s">
        <v>307</v>
      </c>
      <c r="AD171" s="42" t="s">
        <v>307</v>
      </c>
      <c r="AE171" s="42" t="s">
        <v>307</v>
      </c>
    </row>
    <row r="172" spans="2:31" ht="15.75" thickBot="1" x14ac:dyDescent="0.3">
      <c r="B172" s="58" t="s">
        <v>28</v>
      </c>
      <c r="C172" s="250" t="s">
        <v>307</v>
      </c>
      <c r="D172" s="250" t="s">
        <v>307</v>
      </c>
      <c r="E172" s="250" t="s">
        <v>307</v>
      </c>
      <c r="F172" s="250" t="s">
        <v>307</v>
      </c>
      <c r="G172" s="44" t="s">
        <v>307</v>
      </c>
      <c r="H172" s="44" t="s">
        <v>307</v>
      </c>
      <c r="I172" s="138">
        <f>(I171/I177)</f>
        <v>0.34375</v>
      </c>
      <c r="J172" s="138">
        <f t="shared" ref="J172:K172" si="397">(J171/J177)</f>
        <v>0.21212121212121213</v>
      </c>
      <c r="K172" s="138">
        <f t="shared" si="397"/>
        <v>0.22222222222222221</v>
      </c>
      <c r="L172" s="45" t="s">
        <v>307</v>
      </c>
      <c r="M172" s="124"/>
      <c r="N172" s="124"/>
      <c r="O172" s="124"/>
      <c r="P172" s="124"/>
      <c r="Q172" s="138">
        <f t="shared" ref="Q172:T172" si="398">(Q171/Q177)</f>
        <v>0.42499999999999999</v>
      </c>
      <c r="R172" s="138">
        <f t="shared" si="398"/>
        <v>0.28888888888888886</v>
      </c>
      <c r="S172" s="138">
        <f t="shared" si="398"/>
        <v>0.28205128205128205</v>
      </c>
      <c r="T172" s="138">
        <f t="shared" si="398"/>
        <v>0.29268292682926828</v>
      </c>
      <c r="U172" s="136">
        <f t="shared" ref="U172:V172" si="399">(U171/U177)</f>
        <v>0.44444444444444442</v>
      </c>
      <c r="V172" s="139">
        <f t="shared" si="399"/>
        <v>0.34761904761904761</v>
      </c>
      <c r="W172" s="124"/>
      <c r="X172" s="124"/>
      <c r="Y172" s="166"/>
      <c r="Z172" s="166"/>
      <c r="AA172" s="46" t="s">
        <v>307</v>
      </c>
      <c r="AB172" s="153"/>
      <c r="AC172" s="153"/>
      <c r="AD172" s="153"/>
      <c r="AE172" s="153"/>
    </row>
    <row r="173" spans="2:31" x14ac:dyDescent="0.25">
      <c r="B173" s="59" t="s">
        <v>218</v>
      </c>
      <c r="C173" s="38" t="s">
        <v>307</v>
      </c>
      <c r="D173" s="38" t="s">
        <v>307</v>
      </c>
      <c r="E173" s="38" t="s">
        <v>307</v>
      </c>
      <c r="F173" s="38" t="s">
        <v>307</v>
      </c>
      <c r="G173" s="39" t="s">
        <v>307</v>
      </c>
      <c r="H173" s="39" t="s">
        <v>307</v>
      </c>
      <c r="I173" s="39">
        <v>4</v>
      </c>
      <c r="J173" s="39">
        <v>1</v>
      </c>
      <c r="K173" s="39">
        <v>9</v>
      </c>
      <c r="L173" s="40" t="s">
        <v>307</v>
      </c>
      <c r="M173" s="40" t="s">
        <v>307</v>
      </c>
      <c r="N173" s="40" t="s">
        <v>307</v>
      </c>
      <c r="O173" s="40" t="s">
        <v>307</v>
      </c>
      <c r="P173" s="40" t="s">
        <v>307</v>
      </c>
      <c r="Q173" s="39">
        <v>7</v>
      </c>
      <c r="R173" s="39">
        <v>5</v>
      </c>
      <c r="S173" s="39">
        <v>3</v>
      </c>
      <c r="T173" s="39">
        <v>4</v>
      </c>
      <c r="U173" s="41">
        <v>6</v>
      </c>
      <c r="V173" s="40">
        <f>SUM(Q173:U173)</f>
        <v>25</v>
      </c>
      <c r="W173" s="40">
        <f>AVERAGE(Q173:U173)</f>
        <v>5</v>
      </c>
      <c r="X173" s="40">
        <f>MAX(Q173:U173)-MIN(Q173:U173)</f>
        <v>4</v>
      </c>
      <c r="Y173" s="141">
        <f>_xlfn.STDEV.P(Q173:U173)</f>
        <v>1.4142135623730951</v>
      </c>
      <c r="Z173" s="141">
        <f t="shared" si="396"/>
        <v>1</v>
      </c>
      <c r="AA173" s="42" t="s">
        <v>307</v>
      </c>
      <c r="AB173" s="42" t="s">
        <v>307</v>
      </c>
      <c r="AC173" s="42" t="s">
        <v>307</v>
      </c>
      <c r="AD173" s="42" t="s">
        <v>307</v>
      </c>
      <c r="AE173" s="42" t="s">
        <v>307</v>
      </c>
    </row>
    <row r="174" spans="2:31" ht="15.75" thickBot="1" x14ac:dyDescent="0.3">
      <c r="B174" s="58" t="s">
        <v>28</v>
      </c>
      <c r="C174" s="250" t="s">
        <v>307</v>
      </c>
      <c r="D174" s="250" t="s">
        <v>307</v>
      </c>
      <c r="E174" s="250" t="s">
        <v>307</v>
      </c>
      <c r="F174" s="250" t="s">
        <v>307</v>
      </c>
      <c r="G174" s="44" t="s">
        <v>307</v>
      </c>
      <c r="H174" s="44" t="s">
        <v>307</v>
      </c>
      <c r="I174" s="138">
        <f>(I173/I177)</f>
        <v>0.125</v>
      </c>
      <c r="J174" s="138">
        <f t="shared" ref="J174:K174" si="400">(J173/J177)</f>
        <v>3.0303030303030304E-2</v>
      </c>
      <c r="K174" s="138">
        <f t="shared" si="400"/>
        <v>0.25</v>
      </c>
      <c r="L174" s="45" t="s">
        <v>307</v>
      </c>
      <c r="M174" s="124"/>
      <c r="N174" s="124"/>
      <c r="O174" s="124"/>
      <c r="P174" s="124"/>
      <c r="Q174" s="138">
        <f t="shared" ref="Q174:T174" si="401">(Q173/Q177)</f>
        <v>0.17499999999999999</v>
      </c>
      <c r="R174" s="138">
        <f t="shared" si="401"/>
        <v>0.1111111111111111</v>
      </c>
      <c r="S174" s="138">
        <f t="shared" si="401"/>
        <v>7.6923076923076927E-2</v>
      </c>
      <c r="T174" s="138">
        <f t="shared" si="401"/>
        <v>9.7560975609756101E-2</v>
      </c>
      <c r="U174" s="136">
        <f t="shared" ref="U174:V174" si="402">(U173/U177)</f>
        <v>0.13333333333333333</v>
      </c>
      <c r="V174" s="139">
        <f t="shared" si="402"/>
        <v>0.11904761904761904</v>
      </c>
      <c r="W174" s="124"/>
      <c r="X174" s="124"/>
      <c r="Y174" s="166"/>
      <c r="Z174" s="166"/>
      <c r="AA174" s="46" t="s">
        <v>307</v>
      </c>
      <c r="AB174" s="153"/>
      <c r="AC174" s="153"/>
      <c r="AD174" s="153"/>
      <c r="AE174" s="153"/>
    </row>
    <row r="175" spans="2:31" x14ac:dyDescent="0.25">
      <c r="B175" s="59" t="s">
        <v>244</v>
      </c>
      <c r="C175" s="38" t="s">
        <v>307</v>
      </c>
      <c r="D175" s="38" t="s">
        <v>307</v>
      </c>
      <c r="E175" s="38" t="s">
        <v>307</v>
      </c>
      <c r="F175" s="38" t="s">
        <v>307</v>
      </c>
      <c r="G175" s="39" t="s">
        <v>307</v>
      </c>
      <c r="H175" s="39" t="s">
        <v>307</v>
      </c>
      <c r="I175" s="39">
        <v>7</v>
      </c>
      <c r="J175" s="39">
        <v>3</v>
      </c>
      <c r="K175" s="39">
        <v>2</v>
      </c>
      <c r="L175" s="40" t="s">
        <v>307</v>
      </c>
      <c r="M175" s="40" t="s">
        <v>307</v>
      </c>
      <c r="N175" s="40" t="s">
        <v>307</v>
      </c>
      <c r="O175" s="40" t="s">
        <v>307</v>
      </c>
      <c r="P175" s="40" t="s">
        <v>307</v>
      </c>
      <c r="Q175" s="39">
        <v>4</v>
      </c>
      <c r="R175" s="39">
        <v>2</v>
      </c>
      <c r="S175" s="39">
        <v>7</v>
      </c>
      <c r="T175" s="39">
        <v>1</v>
      </c>
      <c r="U175" s="41">
        <v>2</v>
      </c>
      <c r="V175" s="40">
        <f>SUM(Q175:U175)</f>
        <v>16</v>
      </c>
      <c r="W175" s="40">
        <f>AVERAGE(Q175:U175)</f>
        <v>3.2</v>
      </c>
      <c r="X175" s="40">
        <f>MAX(Q175:U175)-MIN(Q175:U175)</f>
        <v>6</v>
      </c>
      <c r="Y175" s="141">
        <f>_xlfn.STDEV.P(Q175:U175)</f>
        <v>2.1354156504062622</v>
      </c>
      <c r="Z175" s="141">
        <f t="shared" si="396"/>
        <v>-1.2000000000000002</v>
      </c>
      <c r="AA175" s="42" t="s">
        <v>307</v>
      </c>
      <c r="AB175" s="42" t="s">
        <v>307</v>
      </c>
      <c r="AC175" s="42" t="s">
        <v>307</v>
      </c>
      <c r="AD175" s="42" t="s">
        <v>307</v>
      </c>
      <c r="AE175" s="42" t="s">
        <v>307</v>
      </c>
    </row>
    <row r="176" spans="2:31" ht="15.75" thickBot="1" x14ac:dyDescent="0.3">
      <c r="B176" s="58" t="s">
        <v>28</v>
      </c>
      <c r="C176" s="250" t="s">
        <v>307</v>
      </c>
      <c r="D176" s="250" t="s">
        <v>307</v>
      </c>
      <c r="E176" s="250" t="s">
        <v>307</v>
      </c>
      <c r="F176" s="250" t="s">
        <v>307</v>
      </c>
      <c r="G176" s="44" t="s">
        <v>307</v>
      </c>
      <c r="H176" s="44" t="s">
        <v>307</v>
      </c>
      <c r="I176" s="184">
        <f>(I175/I177)</f>
        <v>0.21875</v>
      </c>
      <c r="J176" s="184">
        <f t="shared" ref="J176:K176" si="403">(J175/J177)</f>
        <v>9.0909090909090912E-2</v>
      </c>
      <c r="K176" s="184">
        <f t="shared" si="403"/>
        <v>5.5555555555555552E-2</v>
      </c>
      <c r="L176" s="45" t="s">
        <v>307</v>
      </c>
      <c r="M176" s="124"/>
      <c r="N176" s="124"/>
      <c r="O176" s="124"/>
      <c r="P176" s="124"/>
      <c r="Q176" s="184">
        <f t="shared" ref="Q176:T176" si="404">(Q175/Q177)</f>
        <v>0.1</v>
      </c>
      <c r="R176" s="184">
        <f t="shared" si="404"/>
        <v>4.4444444444444446E-2</v>
      </c>
      <c r="S176" s="184">
        <f t="shared" si="404"/>
        <v>0.17948717948717949</v>
      </c>
      <c r="T176" s="184">
        <f t="shared" si="404"/>
        <v>2.4390243902439025E-2</v>
      </c>
      <c r="U176" s="186">
        <f t="shared" ref="U176:V176" si="405">(U175/U177)</f>
        <v>4.4444444444444446E-2</v>
      </c>
      <c r="V176" s="185">
        <f t="shared" si="405"/>
        <v>7.6190476190476197E-2</v>
      </c>
      <c r="W176" s="124"/>
      <c r="X176" s="124"/>
      <c r="Y176" s="124"/>
      <c r="Z176" s="124"/>
      <c r="AA176" s="49" t="s">
        <v>307</v>
      </c>
      <c r="AB176" s="153"/>
      <c r="AC176" s="153"/>
      <c r="AD176" s="153"/>
      <c r="AE176" s="153"/>
    </row>
    <row r="177" spans="2:31" ht="24" x14ac:dyDescent="0.25">
      <c r="B177" s="26" t="s">
        <v>330</v>
      </c>
      <c r="C177" s="116" t="s">
        <v>307</v>
      </c>
      <c r="D177" s="116" t="s">
        <v>307</v>
      </c>
      <c r="E177" s="116" t="s">
        <v>307</v>
      </c>
      <c r="F177" s="116" t="s">
        <v>307</v>
      </c>
      <c r="G177" s="117" t="s">
        <v>307</v>
      </c>
      <c r="H177" s="117" t="s">
        <v>307</v>
      </c>
      <c r="I177" s="117">
        <v>32</v>
      </c>
      <c r="J177" s="117">
        <v>33</v>
      </c>
      <c r="K177" s="117">
        <v>36</v>
      </c>
      <c r="L177" s="118" t="s">
        <v>307</v>
      </c>
      <c r="M177" s="119" t="s">
        <v>307</v>
      </c>
      <c r="N177" s="118" t="s">
        <v>307</v>
      </c>
      <c r="O177" s="119" t="s">
        <v>307</v>
      </c>
      <c r="P177" s="119" t="s">
        <v>307</v>
      </c>
      <c r="Q177" s="117">
        <v>40</v>
      </c>
      <c r="R177" s="117">
        <v>45</v>
      </c>
      <c r="S177" s="117">
        <v>39</v>
      </c>
      <c r="T177" s="117">
        <v>41</v>
      </c>
      <c r="U177" s="120">
        <v>45</v>
      </c>
      <c r="V177" s="118">
        <f>SUM(Q177:U177)</f>
        <v>210</v>
      </c>
      <c r="W177" s="118">
        <f>AVERAGE(Q177:U177)</f>
        <v>42</v>
      </c>
      <c r="X177" s="32">
        <f t="shared" ref="X177:X178" si="406">MAX(Q177:U177)-MIN(Q177:U177)</f>
        <v>6</v>
      </c>
      <c r="Y177" s="119">
        <f>_xlfn.STDEV.P(Q177:U177)</f>
        <v>2.5298221281347035</v>
      </c>
      <c r="Z177" s="119">
        <f>(U177-W177)</f>
        <v>3</v>
      </c>
      <c r="AA177" s="121" t="s">
        <v>307</v>
      </c>
      <c r="AB177" s="121" t="s">
        <v>307</v>
      </c>
      <c r="AC177" s="121" t="s">
        <v>307</v>
      </c>
      <c r="AD177" s="122" t="s">
        <v>307</v>
      </c>
      <c r="AE177" s="122" t="s">
        <v>307</v>
      </c>
    </row>
    <row r="178" spans="2:31" ht="24" x14ac:dyDescent="0.25">
      <c r="B178" s="147" t="s">
        <v>311</v>
      </c>
      <c r="C178" s="148" t="s">
        <v>307</v>
      </c>
      <c r="D178" s="148" t="s">
        <v>307</v>
      </c>
      <c r="E178" s="148" t="s">
        <v>307</v>
      </c>
      <c r="F178" s="148" t="s">
        <v>307</v>
      </c>
      <c r="G178" s="149" t="s">
        <v>307</v>
      </c>
      <c r="H178" s="149" t="s">
        <v>307</v>
      </c>
      <c r="I178" s="149">
        <v>52</v>
      </c>
      <c r="J178" s="149">
        <v>59</v>
      </c>
      <c r="K178" s="149">
        <v>67</v>
      </c>
      <c r="L178" s="150" t="s">
        <v>307</v>
      </c>
      <c r="M178" s="159" t="s">
        <v>307</v>
      </c>
      <c r="N178" s="150" t="s">
        <v>307</v>
      </c>
      <c r="O178" s="69" t="s">
        <v>307</v>
      </c>
      <c r="P178" s="69" t="s">
        <v>307</v>
      </c>
      <c r="Q178" s="149">
        <v>86</v>
      </c>
      <c r="R178" s="149">
        <v>81</v>
      </c>
      <c r="S178" s="149">
        <v>90</v>
      </c>
      <c r="T178" s="149">
        <v>80</v>
      </c>
      <c r="U178" s="151">
        <v>85</v>
      </c>
      <c r="V178" s="150">
        <f>SUM(Q178:U178)</f>
        <v>422</v>
      </c>
      <c r="W178" s="69">
        <f>AVERAGE(Q178:U178)</f>
        <v>84.4</v>
      </c>
      <c r="X178" s="40">
        <f t="shared" si="406"/>
        <v>10</v>
      </c>
      <c r="Y178" s="69">
        <f>_xlfn.STDEV.P(Q178:U178)</f>
        <v>3.6110940170535577</v>
      </c>
      <c r="Z178" s="69">
        <f>(U178-W178)</f>
        <v>0.59999999999999432</v>
      </c>
      <c r="AA178" s="152" t="s">
        <v>307</v>
      </c>
      <c r="AB178" s="73" t="s">
        <v>307</v>
      </c>
      <c r="AC178" s="152" t="s">
        <v>307</v>
      </c>
      <c r="AD178" s="73" t="s">
        <v>307</v>
      </c>
      <c r="AE178" s="73" t="s">
        <v>307</v>
      </c>
    </row>
    <row r="179" spans="2:31" x14ac:dyDescent="0.25">
      <c r="B179" s="61" t="s">
        <v>28</v>
      </c>
      <c r="C179" s="245" t="s">
        <v>307</v>
      </c>
      <c r="D179" s="245" t="s">
        <v>307</v>
      </c>
      <c r="E179" s="245" t="s">
        <v>307</v>
      </c>
      <c r="F179" s="245" t="s">
        <v>307</v>
      </c>
      <c r="G179" s="75" t="s">
        <v>307</v>
      </c>
      <c r="H179" s="75" t="s">
        <v>307</v>
      </c>
      <c r="I179" s="75">
        <f>(I177/I178)</f>
        <v>0.61538461538461542</v>
      </c>
      <c r="J179" s="75">
        <f t="shared" ref="J179:K179" si="407">(J177/J178)</f>
        <v>0.55932203389830504</v>
      </c>
      <c r="K179" s="75">
        <f t="shared" si="407"/>
        <v>0.53731343283582089</v>
      </c>
      <c r="L179" s="113" t="s">
        <v>307</v>
      </c>
      <c r="M179" s="203"/>
      <c r="N179" s="204"/>
      <c r="O179" s="203"/>
      <c r="P179" s="203"/>
      <c r="Q179" s="75">
        <f t="shared" ref="Q179:T179" si="408">(Q177/Q178)</f>
        <v>0.46511627906976744</v>
      </c>
      <c r="R179" s="75">
        <f t="shared" si="408"/>
        <v>0.55555555555555558</v>
      </c>
      <c r="S179" s="75">
        <f t="shared" si="408"/>
        <v>0.43333333333333335</v>
      </c>
      <c r="T179" s="75">
        <f t="shared" si="408"/>
        <v>0.51249999999999996</v>
      </c>
      <c r="U179" s="111">
        <f t="shared" ref="U179:V179" si="409">(U177/U178)</f>
        <v>0.52941176470588236</v>
      </c>
      <c r="V179" s="113">
        <f t="shared" si="409"/>
        <v>0.49763033175355448</v>
      </c>
      <c r="W179" s="204"/>
      <c r="X179" s="204"/>
      <c r="Y179" s="203"/>
      <c r="Z179" s="203"/>
      <c r="AA179" s="112" t="s">
        <v>307</v>
      </c>
      <c r="AB179" s="156"/>
      <c r="AC179" s="156"/>
      <c r="AD179" s="193"/>
      <c r="AE179" s="193"/>
    </row>
    <row r="180" spans="2:31" x14ac:dyDescent="0.25">
      <c r="B180" s="289" t="s">
        <v>448</v>
      </c>
      <c r="C180" s="289"/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289"/>
      <c r="S180" s="289"/>
      <c r="T180" s="289"/>
      <c r="U180" s="289"/>
      <c r="V180" s="289"/>
      <c r="W180" s="289"/>
      <c r="X180" s="289"/>
      <c r="Y180" s="289"/>
      <c r="Z180" s="289"/>
      <c r="AA180" s="289"/>
      <c r="AB180" s="289"/>
      <c r="AC180" s="289"/>
      <c r="AD180" s="289"/>
      <c r="AE180" s="289"/>
    </row>
    <row r="182" spans="2:31" x14ac:dyDescent="0.25">
      <c r="B182" s="274"/>
      <c r="C182" s="283" t="s">
        <v>340</v>
      </c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</row>
    <row r="183" spans="2:31" ht="24.75" thickBot="1" x14ac:dyDescent="0.3">
      <c r="B183" s="18"/>
      <c r="C183" s="19">
        <v>2009</v>
      </c>
      <c r="D183" s="19">
        <v>2010</v>
      </c>
      <c r="E183" s="19">
        <v>2011</v>
      </c>
      <c r="F183" s="19">
        <v>2012</v>
      </c>
      <c r="G183" s="20">
        <v>2013</v>
      </c>
      <c r="H183" s="20">
        <v>2014</v>
      </c>
      <c r="I183" s="20">
        <v>2015</v>
      </c>
      <c r="J183" s="20">
        <v>2016</v>
      </c>
      <c r="K183" s="20">
        <v>2017</v>
      </c>
      <c r="L183" s="21" t="s">
        <v>0</v>
      </c>
      <c r="M183" s="21" t="s">
        <v>1</v>
      </c>
      <c r="N183" s="21" t="s">
        <v>2</v>
      </c>
      <c r="O183" s="21" t="s">
        <v>3</v>
      </c>
      <c r="P183" s="21" t="s">
        <v>435</v>
      </c>
      <c r="Q183" s="20">
        <v>2018</v>
      </c>
      <c r="R183" s="20">
        <v>2019</v>
      </c>
      <c r="S183" s="20">
        <v>2020</v>
      </c>
      <c r="T183" s="20">
        <v>2021</v>
      </c>
      <c r="U183" s="22">
        <v>2022</v>
      </c>
      <c r="V183" s="21" t="s">
        <v>0</v>
      </c>
      <c r="W183" s="21" t="s">
        <v>1</v>
      </c>
      <c r="X183" s="21" t="s">
        <v>2</v>
      </c>
      <c r="Y183" s="21" t="s">
        <v>3</v>
      </c>
      <c r="Z183" s="21" t="s">
        <v>435</v>
      </c>
      <c r="AA183" s="23" t="s">
        <v>5</v>
      </c>
      <c r="AB183" s="23" t="s">
        <v>6</v>
      </c>
      <c r="AC183" s="23" t="s">
        <v>7</v>
      </c>
      <c r="AD183" s="23" t="s">
        <v>8</v>
      </c>
      <c r="AE183" s="23" t="s">
        <v>435</v>
      </c>
    </row>
    <row r="184" spans="2:31" x14ac:dyDescent="0.25">
      <c r="B184" s="59" t="s">
        <v>335</v>
      </c>
      <c r="C184" s="178" t="s">
        <v>307</v>
      </c>
      <c r="D184" s="178">
        <v>32.5</v>
      </c>
      <c r="E184" s="178">
        <v>33</v>
      </c>
      <c r="F184" s="178">
        <v>35.6</v>
      </c>
      <c r="G184" s="161">
        <v>36.4</v>
      </c>
      <c r="H184" s="161">
        <v>33.6</v>
      </c>
      <c r="I184" s="161">
        <v>37.799999999999997</v>
      </c>
      <c r="J184" s="161">
        <v>32.200000000000003</v>
      </c>
      <c r="K184" s="161">
        <v>36.6</v>
      </c>
      <c r="L184" s="173"/>
      <c r="M184" s="132">
        <f>AVERAGE(G184:K184)</f>
        <v>35.32</v>
      </c>
      <c r="N184" s="132">
        <f>MAX(G184:K184)-MIN(G184:K184)</f>
        <v>5.5999999999999943</v>
      </c>
      <c r="O184" s="132">
        <f>_xlfn.STDEV.P(G184:K184)</f>
        <v>2.0807690885823908</v>
      </c>
      <c r="P184" s="132">
        <f>(U184-M184)</f>
        <v>-1.5200000000000031</v>
      </c>
      <c r="Q184" s="161">
        <v>34.4</v>
      </c>
      <c r="R184" s="161">
        <v>33</v>
      </c>
      <c r="S184" s="161">
        <v>36.1</v>
      </c>
      <c r="T184" s="161">
        <v>31.7</v>
      </c>
      <c r="U184" s="174">
        <v>33.799999999999997</v>
      </c>
      <c r="V184" s="173"/>
      <c r="W184" s="132">
        <f>AVERAGE(Q184:U184)</f>
        <v>33.799999999999997</v>
      </c>
      <c r="X184" s="132">
        <f>MAX(Q184:U184)-MIN(Q184:U184)</f>
        <v>4.4000000000000021</v>
      </c>
      <c r="Y184" s="132">
        <f>_xlfn.STDEV.P(Q184:U184,G184:K184)</f>
        <v>1.952536811432757</v>
      </c>
      <c r="Z184" s="132">
        <f>(U184-W184)</f>
        <v>0</v>
      </c>
      <c r="AA184" s="175"/>
      <c r="AB184" s="131">
        <f>AVERAGE(Q184:U184,G184:K184)</f>
        <v>34.56</v>
      </c>
      <c r="AC184" s="131">
        <f>MAX(Q184:U184,G184:K184)-MIN(Q184:U184,G184:K184)</f>
        <v>6.0999999999999979</v>
      </c>
      <c r="AD184" s="131">
        <f>_xlfn.STDEV.P(Q184:U184,G184:K184)</f>
        <v>1.952536811432757</v>
      </c>
      <c r="AE184" s="131">
        <f>(U184-AB184)</f>
        <v>-0.76000000000000512</v>
      </c>
    </row>
    <row r="185" spans="2:31" ht="15.75" thickBot="1" x14ac:dyDescent="0.3">
      <c r="B185" s="58" t="s">
        <v>350</v>
      </c>
      <c r="C185" s="169" t="s">
        <v>307</v>
      </c>
      <c r="D185" s="260">
        <f t="shared" ref="D185" si="410">(D184-D186)</f>
        <v>1</v>
      </c>
      <c r="E185" s="260">
        <f t="shared" ref="E185:K185" si="411">(E184-E186)</f>
        <v>0.70000000000000284</v>
      </c>
      <c r="F185" s="260">
        <f t="shared" si="411"/>
        <v>0.89999999999999858</v>
      </c>
      <c r="G185" s="165">
        <f t="shared" si="411"/>
        <v>1.1000000000000014</v>
      </c>
      <c r="H185" s="165">
        <f t="shared" si="411"/>
        <v>0</v>
      </c>
      <c r="I185" s="165">
        <f t="shared" si="411"/>
        <v>1.5</v>
      </c>
      <c r="J185" s="165">
        <f t="shared" si="411"/>
        <v>-2</v>
      </c>
      <c r="K185" s="165">
        <f t="shared" si="411"/>
        <v>1.8000000000000043</v>
      </c>
      <c r="L185" s="166"/>
      <c r="M185" s="163">
        <f>AVERAGE(G185:K185)</f>
        <v>0.48000000000000115</v>
      </c>
      <c r="N185" s="163">
        <f>(N184-N186)</f>
        <v>2.8999999999999986</v>
      </c>
      <c r="O185" s="163">
        <f>(O184-O186)</f>
        <v>1.1542703028303554</v>
      </c>
      <c r="P185" s="163">
        <f>(P184-P186)</f>
        <v>0.21999999999999176</v>
      </c>
      <c r="Q185" s="165">
        <f t="shared" ref="Q185" si="412">(Q184-Q186)</f>
        <v>0.39999999999999858</v>
      </c>
      <c r="R185" s="165">
        <f>(R184-R186)</f>
        <v>-0.29999999999999716</v>
      </c>
      <c r="S185" s="165">
        <f>(S184-S186)</f>
        <v>2.7000000000000028</v>
      </c>
      <c r="T185" s="165">
        <f>(T184-T186)</f>
        <v>-0.90000000000000213</v>
      </c>
      <c r="U185" s="167">
        <f>(U184-U186)</f>
        <v>0.69999999999999574</v>
      </c>
      <c r="V185" s="166"/>
      <c r="W185" s="163">
        <f>AVERAGE(Q185:U185)</f>
        <v>0.51999999999999957</v>
      </c>
      <c r="X185" s="163">
        <f>(X184-X186)</f>
        <v>3.0000000000000036</v>
      </c>
      <c r="Y185" s="163">
        <f>(Y184-Y186)</f>
        <v>1.4991054494825722</v>
      </c>
      <c r="Z185" s="163">
        <f>(Z184-Z186)</f>
        <v>0.17999999999999261</v>
      </c>
      <c r="AA185" s="168"/>
      <c r="AB185" s="164">
        <f>(AB184-AB186)</f>
        <v>0.50000000000000711</v>
      </c>
      <c r="AC185" s="164">
        <f>(AC184-AC186)</f>
        <v>2.4000000000000021</v>
      </c>
      <c r="AD185" s="164">
        <f>(AD184-AD186)</f>
        <v>0.88464168549575883</v>
      </c>
      <c r="AE185" s="164">
        <f>(AE184-AE186)</f>
        <v>0.19999999999998863</v>
      </c>
    </row>
    <row r="186" spans="2:31" ht="24" x14ac:dyDescent="0.25">
      <c r="B186" s="160" t="s">
        <v>351</v>
      </c>
      <c r="C186" s="176" t="s">
        <v>307</v>
      </c>
      <c r="D186" s="176">
        <v>31.5</v>
      </c>
      <c r="E186" s="176">
        <v>32.299999999999997</v>
      </c>
      <c r="F186" s="176">
        <v>34.700000000000003</v>
      </c>
      <c r="G186" s="154">
        <v>35.299999999999997</v>
      </c>
      <c r="H186" s="154">
        <v>33.6</v>
      </c>
      <c r="I186" s="154">
        <v>36.299999999999997</v>
      </c>
      <c r="J186" s="154">
        <v>34.200000000000003</v>
      </c>
      <c r="K186" s="154">
        <v>34.799999999999997</v>
      </c>
      <c r="L186" s="177"/>
      <c r="M186" s="141">
        <f>AVERAGE(G186:K186)</f>
        <v>34.839999999999996</v>
      </c>
      <c r="N186" s="141">
        <f>MAX(G186:K186)-MIN(G186:K186)</f>
        <v>2.6999999999999957</v>
      </c>
      <c r="O186" s="141">
        <f>_xlfn.STDEV.P(G186:K186)</f>
        <v>0.92649878575203559</v>
      </c>
      <c r="P186" s="141">
        <f>(U186-M186)</f>
        <v>-1.7399999999999949</v>
      </c>
      <c r="Q186" s="154">
        <v>34</v>
      </c>
      <c r="R186" s="154">
        <v>33.299999999999997</v>
      </c>
      <c r="S186" s="154">
        <v>33.4</v>
      </c>
      <c r="T186" s="154">
        <v>32.6</v>
      </c>
      <c r="U186" s="171">
        <v>33.1</v>
      </c>
      <c r="V186" s="177"/>
      <c r="W186" s="141">
        <f>AVERAGE(Q186:U186)</f>
        <v>33.279999999999994</v>
      </c>
      <c r="X186" s="141">
        <f>MAX(Q186:U186)-MIN(Q186:U186)</f>
        <v>1.3999999999999986</v>
      </c>
      <c r="Y186" s="141">
        <f>_xlfn.STDEV.P(Q186:U186)</f>
        <v>0.45343136195018474</v>
      </c>
      <c r="Z186" s="141">
        <f>(U186-W186)</f>
        <v>-0.17999999999999261</v>
      </c>
      <c r="AA186" s="172"/>
      <c r="AB186" s="144">
        <f>AVERAGE(Q186:U186,G186:K186)</f>
        <v>34.059999999999995</v>
      </c>
      <c r="AC186" s="144">
        <f>MAX(Q186:U186,G186:K186)-MIN(Q186:U186,G186:K186)</f>
        <v>3.6999999999999957</v>
      </c>
      <c r="AD186" s="144">
        <f>_xlfn.STDEV.P(Q186:U186,G186:K186)</f>
        <v>1.0678951259369982</v>
      </c>
      <c r="AE186" s="144">
        <f>(U186-AB186)</f>
        <v>-0.95999999999999375</v>
      </c>
    </row>
    <row r="187" spans="2:31" x14ac:dyDescent="0.25"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</row>
    <row r="188" spans="2:31" x14ac:dyDescent="0.25">
      <c r="B188" s="274"/>
      <c r="C188" s="293" t="s">
        <v>341</v>
      </c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3"/>
      <c r="AC188" s="293"/>
      <c r="AD188" s="293"/>
      <c r="AE188" s="293"/>
    </row>
    <row r="189" spans="2:31" ht="24.75" thickBot="1" x14ac:dyDescent="0.3">
      <c r="B189" s="18"/>
      <c r="C189" s="240">
        <v>2009</v>
      </c>
      <c r="D189" s="240">
        <v>2010</v>
      </c>
      <c r="E189" s="240">
        <v>2011</v>
      </c>
      <c r="F189" s="240">
        <v>2012</v>
      </c>
      <c r="G189" s="241">
        <v>2013</v>
      </c>
      <c r="H189" s="241">
        <v>2014</v>
      </c>
      <c r="I189" s="241">
        <v>2015</v>
      </c>
      <c r="J189" s="241">
        <v>2016</v>
      </c>
      <c r="K189" s="241">
        <v>2017</v>
      </c>
      <c r="L189" s="180" t="s">
        <v>0</v>
      </c>
      <c r="M189" s="180" t="s">
        <v>1</v>
      </c>
      <c r="N189" s="180" t="s">
        <v>2</v>
      </c>
      <c r="O189" s="180" t="s">
        <v>3</v>
      </c>
      <c r="P189" s="180" t="s">
        <v>4</v>
      </c>
      <c r="Q189" s="241">
        <v>2018</v>
      </c>
      <c r="R189" s="241">
        <v>2019</v>
      </c>
      <c r="S189" s="241">
        <v>2020</v>
      </c>
      <c r="T189" s="241">
        <v>2021</v>
      </c>
      <c r="U189" s="242">
        <v>2022</v>
      </c>
      <c r="V189" s="180" t="s">
        <v>0</v>
      </c>
      <c r="W189" s="180" t="s">
        <v>1</v>
      </c>
      <c r="X189" s="180" t="s">
        <v>2</v>
      </c>
      <c r="Y189" s="180" t="s">
        <v>3</v>
      </c>
      <c r="Z189" s="180" t="s">
        <v>4</v>
      </c>
      <c r="AA189" s="181" t="s">
        <v>5</v>
      </c>
      <c r="AB189" s="181" t="s">
        <v>6</v>
      </c>
      <c r="AC189" s="181" t="s">
        <v>7</v>
      </c>
      <c r="AD189" s="181" t="s">
        <v>8</v>
      </c>
      <c r="AE189" s="181" t="s">
        <v>4</v>
      </c>
    </row>
    <row r="190" spans="2:31" ht="24" x14ac:dyDescent="0.25">
      <c r="B190" s="59" t="s">
        <v>336</v>
      </c>
      <c r="C190" s="178" t="s">
        <v>307</v>
      </c>
      <c r="D190" s="178">
        <v>7.3</v>
      </c>
      <c r="E190" s="178">
        <v>7.2</v>
      </c>
      <c r="F190" s="178">
        <v>10.7</v>
      </c>
      <c r="G190" s="161">
        <v>11.2</v>
      </c>
      <c r="H190" s="161">
        <v>9</v>
      </c>
      <c r="I190" s="161">
        <v>12.4</v>
      </c>
      <c r="J190" s="161">
        <v>7.2</v>
      </c>
      <c r="K190" s="161">
        <v>11.4</v>
      </c>
      <c r="L190" s="173"/>
      <c r="M190" s="132">
        <f>AVERAGE(G190:K190)</f>
        <v>10.24</v>
      </c>
      <c r="N190" s="132">
        <f>MAX(G190:K190)-MIN(G190:K190)</f>
        <v>5.2</v>
      </c>
      <c r="O190" s="132">
        <f>_xlfn.STDEV.P(G190:K190)</f>
        <v>1.8821264569629741</v>
      </c>
      <c r="P190" s="132">
        <f>(U190-M190)</f>
        <v>-4.24</v>
      </c>
      <c r="Q190" s="161">
        <v>9.8000000000000007</v>
      </c>
      <c r="R190" s="161">
        <v>6.9</v>
      </c>
      <c r="S190" s="161">
        <v>10.199999999999999</v>
      </c>
      <c r="T190" s="161">
        <v>5.6</v>
      </c>
      <c r="U190" s="174">
        <v>6</v>
      </c>
      <c r="V190" s="173"/>
      <c r="W190" s="132">
        <f>AVERAGE(Q190:U190)</f>
        <v>7.7</v>
      </c>
      <c r="X190" s="132">
        <f>MAX(Q190:U190)-MIN(Q190:U190)</f>
        <v>4.5999999999999996</v>
      </c>
      <c r="Y190" s="132">
        <f>_xlfn.STDEV.P(Q190:U190,F190:K190)</f>
        <v>2.239354983874065</v>
      </c>
      <c r="Z190" s="132">
        <f>(U190-W190)</f>
        <v>-1.7000000000000002</v>
      </c>
      <c r="AA190" s="175"/>
      <c r="AB190" s="131">
        <f>AVERAGE(Q190:U190,G190:K190)</f>
        <v>8.9700000000000024</v>
      </c>
      <c r="AC190" s="131">
        <f>MAX(Q190:U190,G190:K190)-MIN(Q190:U190,G190:K190)</f>
        <v>6.8000000000000007</v>
      </c>
      <c r="AD190" s="131">
        <f>_xlfn.STDEV.P(Q190:U190,G190:K190)</f>
        <v>2.2899999999999938</v>
      </c>
      <c r="AE190" s="131">
        <f>(U190-AB190)</f>
        <v>-2.9700000000000024</v>
      </c>
    </row>
    <row r="191" spans="2:31" ht="15.75" thickBot="1" x14ac:dyDescent="0.3">
      <c r="B191" s="58" t="s">
        <v>350</v>
      </c>
      <c r="C191" s="169" t="s">
        <v>307</v>
      </c>
      <c r="D191" s="260">
        <f>(D190-D192)</f>
        <v>0.79999999999999982</v>
      </c>
      <c r="E191" s="260">
        <f t="shared" ref="E191:H191" si="413">(E190-E192)</f>
        <v>0.20000000000000018</v>
      </c>
      <c r="F191" s="260">
        <f t="shared" si="413"/>
        <v>0.79999999999999893</v>
      </c>
      <c r="G191" s="165">
        <f t="shared" si="413"/>
        <v>1.1999999999999993</v>
      </c>
      <c r="H191" s="165">
        <f t="shared" si="413"/>
        <v>0</v>
      </c>
      <c r="I191" s="165">
        <f>(I190-I192)</f>
        <v>1.3000000000000007</v>
      </c>
      <c r="J191" s="165">
        <f t="shared" ref="J191:K191" si="414">(J190-J192)</f>
        <v>-1.2000000000000002</v>
      </c>
      <c r="K191" s="165">
        <f t="shared" si="414"/>
        <v>1.5999999999999996</v>
      </c>
      <c r="L191" s="166"/>
      <c r="M191" s="163">
        <f>AVERAGE(G191:K191)</f>
        <v>0.57999999999999985</v>
      </c>
      <c r="N191" s="163">
        <f>(N190-N192)</f>
        <v>2.5000000000000009</v>
      </c>
      <c r="O191" s="163">
        <f>(O190-O192)</f>
        <v>0.96212645696297427</v>
      </c>
      <c r="P191" s="163">
        <f>(U191-M191)</f>
        <v>-7.9999999999999849E-2</v>
      </c>
      <c r="Q191" s="165">
        <f t="shared" ref="Q191" si="415">(Q190-Q192)</f>
        <v>1.3000000000000007</v>
      </c>
      <c r="R191" s="165">
        <f>(R190-R192)</f>
        <v>-0.69999999999999929</v>
      </c>
      <c r="S191" s="165">
        <f>(S190-S192)</f>
        <v>2.5999999999999996</v>
      </c>
      <c r="T191" s="165">
        <f>(T190-T192)</f>
        <v>-0.40000000000000036</v>
      </c>
      <c r="U191" s="167">
        <f>(U190-U192)</f>
        <v>0.5</v>
      </c>
      <c r="V191" s="166"/>
      <c r="W191" s="163">
        <f>AVERAGE(Q191:U191)</f>
        <v>0.66000000000000014</v>
      </c>
      <c r="X191" s="163">
        <f>(X190-X192)</f>
        <v>1.5999999999999996</v>
      </c>
      <c r="Y191" s="163">
        <f>(Y190-Y192)</f>
        <v>1.1247250004266482</v>
      </c>
      <c r="Z191" s="163">
        <f>(Z190-Z192)</f>
        <v>-0.15999999999999925</v>
      </c>
      <c r="AA191" s="168"/>
      <c r="AB191" s="164">
        <f>(AB190-AB192)</f>
        <v>0.62000000000000277</v>
      </c>
      <c r="AC191" s="164">
        <f>(AC190-AC192)</f>
        <v>1.2000000000000011</v>
      </c>
      <c r="AD191" s="164">
        <f>(AD190-AD192)</f>
        <v>0.62852475191472879</v>
      </c>
      <c r="AE191" s="164">
        <f>(AE190-AE192)</f>
        <v>-0.12000000000000277</v>
      </c>
    </row>
    <row r="192" spans="2:31" ht="36" x14ac:dyDescent="0.25">
      <c r="B192" s="160" t="s">
        <v>352</v>
      </c>
      <c r="C192" s="176" t="s">
        <v>307</v>
      </c>
      <c r="D192" s="176">
        <v>6.5</v>
      </c>
      <c r="E192" s="176">
        <v>7</v>
      </c>
      <c r="F192" s="176">
        <v>9.9</v>
      </c>
      <c r="G192" s="154">
        <v>10</v>
      </c>
      <c r="H192" s="154">
        <v>9</v>
      </c>
      <c r="I192" s="154">
        <v>11.1</v>
      </c>
      <c r="J192" s="154">
        <v>8.4</v>
      </c>
      <c r="K192" s="154">
        <v>9.8000000000000007</v>
      </c>
      <c r="L192" s="170"/>
      <c r="M192" s="141">
        <f>AVERAGE(G192:K192)</f>
        <v>9.66</v>
      </c>
      <c r="N192" s="141">
        <f>MAX(G192:K192)-MIN(G192:K192)</f>
        <v>2.6999999999999993</v>
      </c>
      <c r="O192" s="141">
        <f>_xlfn.STDEV.P(G192:K192)</f>
        <v>0.91999999999999982</v>
      </c>
      <c r="P192" s="141">
        <f>(U192-M192)</f>
        <v>-4.16</v>
      </c>
      <c r="Q192" s="154">
        <v>8.5</v>
      </c>
      <c r="R192" s="154">
        <v>7.6</v>
      </c>
      <c r="S192" s="154">
        <v>7.6</v>
      </c>
      <c r="T192" s="154">
        <v>6</v>
      </c>
      <c r="U192" s="171">
        <v>5.5</v>
      </c>
      <c r="V192" s="170"/>
      <c r="W192" s="141">
        <f>AVERAGE(Q192:U192)</f>
        <v>7.0400000000000009</v>
      </c>
      <c r="X192" s="141">
        <f>MAX(Q192:U192)-MIN(Q192:U192)</f>
        <v>3</v>
      </c>
      <c r="Y192" s="141">
        <f>_xlfn.STDEV.P(Q192:U192)</f>
        <v>1.1146299834474167</v>
      </c>
      <c r="Z192" s="141">
        <f>(U192-W192)</f>
        <v>-1.5400000000000009</v>
      </c>
      <c r="AA192" s="172"/>
      <c r="AB192" s="144">
        <f>AVERAGE(Q192:U192,G192:K192)</f>
        <v>8.35</v>
      </c>
      <c r="AC192" s="144">
        <f>MAX(Q192:U192,G192:K192)-MIN(Q192:U192,G192:K192)</f>
        <v>5.6</v>
      </c>
      <c r="AD192" s="144">
        <f>_xlfn.STDEV.P(Q192:U192,G192:K192)</f>
        <v>1.661475248085265</v>
      </c>
      <c r="AE192" s="144">
        <f>(U192-AB192)</f>
        <v>-2.8499999999999996</v>
      </c>
    </row>
  </sheetData>
  <mergeCells count="13">
    <mergeCell ref="B1:AE1"/>
    <mergeCell ref="C182:AE182"/>
    <mergeCell ref="C188:AE188"/>
    <mergeCell ref="C167:AE167"/>
    <mergeCell ref="C3:AE3"/>
    <mergeCell ref="C19:AE19"/>
    <mergeCell ref="C39:AE39"/>
    <mergeCell ref="C51:AE51"/>
    <mergeCell ref="C63:AE63"/>
    <mergeCell ref="C117:AE117"/>
    <mergeCell ref="C137:AE137"/>
    <mergeCell ref="B17:AE17"/>
    <mergeCell ref="B180:AE180"/>
  </mergeCells>
  <pageMargins left="0.7" right="0.7" top="0.75" bottom="0.75" header="0.3" footer="0.3"/>
  <pageSetup paperSize="17" scale="89" fitToHeight="0" orientation="landscape" r:id="rId1"/>
  <ignoredErrors>
    <ignoredError sqref="V140:V162 N191:O191 X191:Z191 AB191:AE191" formula="1"/>
    <ignoredError sqref="P192 Y190 AE190 AE192 AE18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E192"/>
  <sheetViews>
    <sheetView topLeftCell="A110" zoomScale="110" zoomScaleNormal="110" workbookViewId="0">
      <selection activeCell="U129" sqref="U129"/>
    </sheetView>
  </sheetViews>
  <sheetFormatPr defaultColWidth="8.85546875" defaultRowHeight="15" x14ac:dyDescent="0.25"/>
  <cols>
    <col min="1" max="1" width="1.7109375" customWidth="1"/>
    <col min="2" max="2" width="12.7109375" customWidth="1"/>
    <col min="3" max="31" width="7.7109375" customWidth="1"/>
  </cols>
  <sheetData>
    <row r="1" spans="2:31" x14ac:dyDescent="0.25">
      <c r="B1" s="287" t="s">
        <v>371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3" spans="2:31" x14ac:dyDescent="0.25">
      <c r="B3" s="271"/>
      <c r="C3" s="283" t="s">
        <v>301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</row>
    <row r="4" spans="2:31" ht="24.75" thickBot="1" x14ac:dyDescent="0.3">
      <c r="B4" s="18"/>
      <c r="C4" s="19">
        <v>2009</v>
      </c>
      <c r="D4" s="19">
        <v>2010</v>
      </c>
      <c r="E4" s="19">
        <v>2011</v>
      </c>
      <c r="F4" s="19">
        <v>2012</v>
      </c>
      <c r="G4" s="20">
        <v>2013</v>
      </c>
      <c r="H4" s="20">
        <v>2014</v>
      </c>
      <c r="I4" s="20">
        <v>2015</v>
      </c>
      <c r="J4" s="20">
        <v>2016</v>
      </c>
      <c r="K4" s="20">
        <v>2017</v>
      </c>
      <c r="L4" s="21" t="s">
        <v>0</v>
      </c>
      <c r="M4" s="21" t="s">
        <v>1</v>
      </c>
      <c r="N4" s="21" t="s">
        <v>2</v>
      </c>
      <c r="O4" s="21" t="s">
        <v>3</v>
      </c>
      <c r="P4" s="21" t="s">
        <v>435</v>
      </c>
      <c r="Q4" s="20">
        <v>2018</v>
      </c>
      <c r="R4" s="20">
        <v>2019</v>
      </c>
      <c r="S4" s="20">
        <v>2020</v>
      </c>
      <c r="T4" s="20">
        <v>2021</v>
      </c>
      <c r="U4" s="22">
        <v>2022</v>
      </c>
      <c r="V4" s="21" t="s">
        <v>0</v>
      </c>
      <c r="W4" s="21" t="s">
        <v>1</v>
      </c>
      <c r="X4" s="21" t="s">
        <v>2</v>
      </c>
      <c r="Y4" s="21" t="s">
        <v>3</v>
      </c>
      <c r="Z4" s="21" t="s">
        <v>435</v>
      </c>
      <c r="AA4" s="23" t="s">
        <v>5</v>
      </c>
      <c r="AB4" s="23" t="s">
        <v>6</v>
      </c>
      <c r="AC4" s="23" t="s">
        <v>7</v>
      </c>
      <c r="AD4" s="23" t="s">
        <v>8</v>
      </c>
      <c r="AE4" s="23" t="s">
        <v>435</v>
      </c>
    </row>
    <row r="5" spans="2:31" ht="24" x14ac:dyDescent="0.25">
      <c r="B5" s="26" t="s">
        <v>324</v>
      </c>
      <c r="C5" s="116" t="s">
        <v>307</v>
      </c>
      <c r="D5" s="116">
        <v>12</v>
      </c>
      <c r="E5" s="116">
        <v>12</v>
      </c>
      <c r="F5" s="116">
        <v>8</v>
      </c>
      <c r="G5" s="117">
        <v>17</v>
      </c>
      <c r="H5" s="117">
        <v>17</v>
      </c>
      <c r="I5" s="117">
        <v>9</v>
      </c>
      <c r="J5" s="117">
        <v>14</v>
      </c>
      <c r="K5" s="117">
        <v>14</v>
      </c>
      <c r="L5" s="118">
        <f>SUM(G5:K5)</f>
        <v>71</v>
      </c>
      <c r="M5" s="118">
        <f>AVERAGE(G5:K5)</f>
        <v>14.2</v>
      </c>
      <c r="N5" s="118">
        <f>MAX(G5:K5)-MIN(G5:K5)</f>
        <v>8</v>
      </c>
      <c r="O5" s="119">
        <f>_xlfn.STDEV.P(G5:K5)</f>
        <v>2.925747767665559</v>
      </c>
      <c r="P5" s="119">
        <f>(U5-M5)</f>
        <v>-5.1999999999999993</v>
      </c>
      <c r="Q5" s="117">
        <v>20</v>
      </c>
      <c r="R5" s="117">
        <v>17</v>
      </c>
      <c r="S5" s="117">
        <v>18</v>
      </c>
      <c r="T5" s="117">
        <v>17</v>
      </c>
      <c r="U5" s="120">
        <v>9</v>
      </c>
      <c r="V5" s="118">
        <f>SUM(Q5:U5)</f>
        <v>81</v>
      </c>
      <c r="W5" s="119">
        <f>AVERAGE(Q5:U5)</f>
        <v>16.2</v>
      </c>
      <c r="X5" s="118">
        <f>MAX(Q5:U5)-MIN(Q5:U5)</f>
        <v>11</v>
      </c>
      <c r="Y5" s="119">
        <f>_xlfn.STDEV.P(Q5:U5)</f>
        <v>3.7629775444453557</v>
      </c>
      <c r="Z5" s="119">
        <f>(U5-W5)</f>
        <v>-7.1999999999999993</v>
      </c>
      <c r="AA5" s="121">
        <f>SUM(Q5:U5,G5:K5)</f>
        <v>152</v>
      </c>
      <c r="AB5" s="122">
        <f>AVERAGE(Q5:U5,G5:K5)</f>
        <v>15.2</v>
      </c>
      <c r="AC5" s="121">
        <f>MAX(Q5:U5,G5:K5)-MIN(Q5:U5,G5:K5)</f>
        <v>11</v>
      </c>
      <c r="AD5" s="122">
        <f>_xlfn.STDEV.P(Q5:U5,G5:K5)</f>
        <v>3.5156791662493889</v>
      </c>
      <c r="AE5" s="122">
        <f>(U5-AB5)</f>
        <v>-6.1999999999999993</v>
      </c>
    </row>
    <row r="6" spans="2:31" ht="24" x14ac:dyDescent="0.25">
      <c r="B6" s="147" t="s">
        <v>429</v>
      </c>
      <c r="C6" s="148" t="s">
        <v>307</v>
      </c>
      <c r="D6" s="148">
        <v>45</v>
      </c>
      <c r="E6" s="148">
        <v>51</v>
      </c>
      <c r="F6" s="148">
        <v>62</v>
      </c>
      <c r="G6" s="149">
        <v>53</v>
      </c>
      <c r="H6" s="149">
        <v>58</v>
      </c>
      <c r="I6" s="149">
        <v>38</v>
      </c>
      <c r="J6" s="149">
        <v>41</v>
      </c>
      <c r="K6" s="149">
        <v>50</v>
      </c>
      <c r="L6" s="15">
        <f t="shared" ref="L6:L15" si="0">SUM(G6:K6)</f>
        <v>240</v>
      </c>
      <c r="M6" s="15">
        <f t="shared" ref="M6:M15" si="1">AVERAGE(G6:K6)</f>
        <v>48</v>
      </c>
      <c r="N6" s="15">
        <f t="shared" ref="N6:N15" si="2">MAX(G6:K6)-MIN(G6:K6)</f>
        <v>20</v>
      </c>
      <c r="O6" s="69">
        <f t="shared" ref="O6:O15" si="3">_xlfn.STDEV.P(G6:K6)</f>
        <v>7.4565407529228995</v>
      </c>
      <c r="P6" s="69">
        <f t="shared" ref="P6:P15" si="4">(U6-M6)</f>
        <v>14</v>
      </c>
      <c r="Q6" s="149">
        <v>64</v>
      </c>
      <c r="R6" s="149">
        <v>57</v>
      </c>
      <c r="S6" s="149">
        <v>62</v>
      </c>
      <c r="T6" s="149">
        <v>60</v>
      </c>
      <c r="U6" s="151">
        <v>62</v>
      </c>
      <c r="V6" s="150">
        <f>SUM(Q6:U6)</f>
        <v>305</v>
      </c>
      <c r="W6" s="69">
        <f>AVERAGE(Q6:U6)</f>
        <v>61</v>
      </c>
      <c r="X6" s="15">
        <f t="shared" ref="X6:X15" si="5">MAX(Q6:U6)-MIN(Q6:U6)</f>
        <v>7</v>
      </c>
      <c r="Y6" s="69">
        <f>_xlfn.STDEV.P(Q6:U6)</f>
        <v>2.3664319132398464</v>
      </c>
      <c r="Z6" s="159">
        <f>(U6-W6)</f>
        <v>1</v>
      </c>
      <c r="AA6" s="17">
        <f t="shared" ref="AA6:AA15" si="6">SUM(Q6:U6,G6:K6)</f>
        <v>545</v>
      </c>
      <c r="AB6" s="73">
        <f t="shared" ref="AB6:AB15" si="7">AVERAGE(Q6:U6,G6:K6)</f>
        <v>54.5</v>
      </c>
      <c r="AC6" s="17">
        <f t="shared" ref="AC6:AC15" si="8">MAX(Q6:U6,G6:K6)-MIN(Q6:U6,G6:K6)</f>
        <v>26</v>
      </c>
      <c r="AD6" s="73">
        <f t="shared" ref="AD6:AD15" si="9">_xlfn.STDEV.P(Q6:U6,G6:K6)</f>
        <v>8.535221145348256</v>
      </c>
      <c r="AE6" s="158">
        <f>(U6-AB6)</f>
        <v>7.5</v>
      </c>
    </row>
    <row r="7" spans="2:31" ht="15.75" thickBot="1" x14ac:dyDescent="0.3">
      <c r="B7" s="58" t="s">
        <v>28</v>
      </c>
      <c r="C7" s="35" t="s">
        <v>307</v>
      </c>
      <c r="D7" s="191">
        <f>(D5/D6)</f>
        <v>0.26666666666666666</v>
      </c>
      <c r="E7" s="191">
        <f t="shared" ref="E7:H7" si="10">(E5/E6)</f>
        <v>0.23529411764705882</v>
      </c>
      <c r="F7" s="191">
        <f t="shared" si="10"/>
        <v>0.12903225806451613</v>
      </c>
      <c r="G7" s="76">
        <f t="shared" si="10"/>
        <v>0.32075471698113206</v>
      </c>
      <c r="H7" s="76">
        <f t="shared" si="10"/>
        <v>0.29310344827586204</v>
      </c>
      <c r="I7" s="76">
        <f>(I5/I6)</f>
        <v>0.23684210526315788</v>
      </c>
      <c r="J7" s="76">
        <f t="shared" ref="J7:K7" si="11">(J5/J6)</f>
        <v>0.34146341463414637</v>
      </c>
      <c r="K7" s="76">
        <f t="shared" si="11"/>
        <v>0.28000000000000003</v>
      </c>
      <c r="L7" s="97">
        <f t="shared" ref="L7" si="12">(L5/L6)</f>
        <v>0.29583333333333334</v>
      </c>
      <c r="M7" s="275"/>
      <c r="N7" s="275"/>
      <c r="O7" s="275"/>
      <c r="P7" s="275"/>
      <c r="Q7" s="76">
        <f t="shared" ref="Q7:T7" si="13">(Q5/Q6)</f>
        <v>0.3125</v>
      </c>
      <c r="R7" s="76">
        <f t="shared" si="13"/>
        <v>0.2982456140350877</v>
      </c>
      <c r="S7" s="76">
        <f t="shared" si="13"/>
        <v>0.29032258064516131</v>
      </c>
      <c r="T7" s="76">
        <f t="shared" si="13"/>
        <v>0.28333333333333333</v>
      </c>
      <c r="U7" s="96">
        <f t="shared" ref="U7:AA7" si="14">(U5/U6)</f>
        <v>0.14516129032258066</v>
      </c>
      <c r="V7" s="97">
        <f t="shared" si="14"/>
        <v>0.26557377049180325</v>
      </c>
      <c r="W7" s="275"/>
      <c r="X7" s="275"/>
      <c r="Y7" s="275"/>
      <c r="Z7" s="275"/>
      <c r="AA7" s="104">
        <f t="shared" si="14"/>
        <v>0.27889908256880735</v>
      </c>
      <c r="AB7" s="126"/>
      <c r="AC7" s="126"/>
      <c r="AD7" s="126"/>
      <c r="AE7" s="126"/>
    </row>
    <row r="8" spans="2:31" ht="24" x14ac:dyDescent="0.25">
      <c r="B8" s="26" t="s">
        <v>325</v>
      </c>
      <c r="C8" s="116" t="s">
        <v>307</v>
      </c>
      <c r="D8" s="116">
        <v>12</v>
      </c>
      <c r="E8" s="116">
        <v>12</v>
      </c>
      <c r="F8" s="116">
        <v>8</v>
      </c>
      <c r="G8" s="117">
        <v>18</v>
      </c>
      <c r="H8" s="117">
        <v>17</v>
      </c>
      <c r="I8" s="117">
        <v>9</v>
      </c>
      <c r="J8" s="117">
        <v>14</v>
      </c>
      <c r="K8" s="117">
        <v>14</v>
      </c>
      <c r="L8" s="118">
        <f t="shared" si="0"/>
        <v>72</v>
      </c>
      <c r="M8" s="118">
        <f t="shared" si="1"/>
        <v>14.4</v>
      </c>
      <c r="N8" s="118">
        <f t="shared" si="2"/>
        <v>9</v>
      </c>
      <c r="O8" s="119">
        <f t="shared" si="3"/>
        <v>3.1368774282716245</v>
      </c>
      <c r="P8" s="119">
        <f t="shared" si="4"/>
        <v>-5.4</v>
      </c>
      <c r="Q8" s="117">
        <v>21</v>
      </c>
      <c r="R8" s="117">
        <v>17</v>
      </c>
      <c r="S8" s="117">
        <v>20</v>
      </c>
      <c r="T8" s="117">
        <v>17</v>
      </c>
      <c r="U8" s="120">
        <v>9</v>
      </c>
      <c r="V8" s="118">
        <f>SUM(Q8:U8)</f>
        <v>84</v>
      </c>
      <c r="W8" s="119">
        <f>AVERAGE(Q8:U8)</f>
        <v>16.8</v>
      </c>
      <c r="X8" s="118">
        <f t="shared" si="5"/>
        <v>12</v>
      </c>
      <c r="Y8" s="119">
        <f>_xlfn.STDEV.P(Q8:U8)</f>
        <v>4.2142615011410953</v>
      </c>
      <c r="Z8" s="119">
        <f>(U8-W8)</f>
        <v>-7.8000000000000007</v>
      </c>
      <c r="AA8" s="121">
        <f t="shared" si="6"/>
        <v>156</v>
      </c>
      <c r="AB8" s="122">
        <f t="shared" si="7"/>
        <v>15.6</v>
      </c>
      <c r="AC8" s="121">
        <f t="shared" si="8"/>
        <v>12</v>
      </c>
      <c r="AD8" s="122">
        <f t="shared" si="9"/>
        <v>3.9038442591886269</v>
      </c>
      <c r="AE8" s="73">
        <f>(U8-AB8)</f>
        <v>-6.6</v>
      </c>
    </row>
    <row r="9" spans="2:31" ht="24" x14ac:dyDescent="0.25">
      <c r="B9" s="147" t="s">
        <v>430</v>
      </c>
      <c r="C9" s="148" t="s">
        <v>307</v>
      </c>
      <c r="D9" s="148">
        <v>46</v>
      </c>
      <c r="E9" s="148">
        <v>53</v>
      </c>
      <c r="F9" s="148">
        <v>62</v>
      </c>
      <c r="G9" s="149">
        <v>57</v>
      </c>
      <c r="H9" s="149">
        <v>66</v>
      </c>
      <c r="I9" s="149">
        <v>40</v>
      </c>
      <c r="J9" s="149">
        <v>42</v>
      </c>
      <c r="K9" s="149">
        <v>50</v>
      </c>
      <c r="L9" s="15">
        <f t="shared" si="0"/>
        <v>255</v>
      </c>
      <c r="M9" s="15">
        <f t="shared" si="1"/>
        <v>51</v>
      </c>
      <c r="N9" s="15">
        <f t="shared" si="2"/>
        <v>26</v>
      </c>
      <c r="O9" s="69">
        <f t="shared" si="3"/>
        <v>9.633275663033837</v>
      </c>
      <c r="P9" s="69">
        <f t="shared" si="4"/>
        <v>12</v>
      </c>
      <c r="Q9" s="149">
        <v>66</v>
      </c>
      <c r="R9" s="149">
        <v>58</v>
      </c>
      <c r="S9" s="149">
        <v>64</v>
      </c>
      <c r="T9" s="149">
        <v>60</v>
      </c>
      <c r="U9" s="151">
        <v>63</v>
      </c>
      <c r="V9" s="150">
        <f>SUM(Q9:U9)</f>
        <v>311</v>
      </c>
      <c r="W9" s="69">
        <f>AVERAGE(Q9:U9)</f>
        <v>62.2</v>
      </c>
      <c r="X9" s="15">
        <f t="shared" si="5"/>
        <v>8</v>
      </c>
      <c r="Y9" s="69">
        <f>_xlfn.STDEV.P(Q9:U9)</f>
        <v>2.8565713714171399</v>
      </c>
      <c r="Z9" s="159">
        <f>(U9-W9)</f>
        <v>0.79999999999999716</v>
      </c>
      <c r="AA9" s="17">
        <f t="shared" si="6"/>
        <v>566</v>
      </c>
      <c r="AB9" s="73">
        <f t="shared" si="7"/>
        <v>56.6</v>
      </c>
      <c r="AC9" s="17">
        <f t="shared" si="8"/>
        <v>26</v>
      </c>
      <c r="AD9" s="73">
        <f t="shared" si="9"/>
        <v>9.0465463023189141</v>
      </c>
      <c r="AE9" s="158">
        <f>(U9-AB9)</f>
        <v>6.3999999999999986</v>
      </c>
    </row>
    <row r="10" spans="2:31" ht="15.75" thickBot="1" x14ac:dyDescent="0.3">
      <c r="B10" s="58" t="s">
        <v>28</v>
      </c>
      <c r="C10" s="35" t="s">
        <v>307</v>
      </c>
      <c r="D10" s="191">
        <f>(D8/D9)</f>
        <v>0.2608695652173913</v>
      </c>
      <c r="E10" s="191">
        <f t="shared" ref="E10:H10" si="15">(E8/E9)</f>
        <v>0.22641509433962265</v>
      </c>
      <c r="F10" s="191">
        <f t="shared" si="15"/>
        <v>0.12903225806451613</v>
      </c>
      <c r="G10" s="76">
        <f t="shared" si="15"/>
        <v>0.31578947368421051</v>
      </c>
      <c r="H10" s="76">
        <f t="shared" si="15"/>
        <v>0.25757575757575757</v>
      </c>
      <c r="I10" s="76">
        <f>(I8/I9)</f>
        <v>0.22500000000000001</v>
      </c>
      <c r="J10" s="76">
        <f t="shared" ref="J10:K10" si="16">(J8/J9)</f>
        <v>0.33333333333333331</v>
      </c>
      <c r="K10" s="76">
        <f t="shared" si="16"/>
        <v>0.28000000000000003</v>
      </c>
      <c r="L10" s="97">
        <f t="shared" ref="L10" si="17">(L8/L9)</f>
        <v>0.28235294117647058</v>
      </c>
      <c r="M10" s="275"/>
      <c r="N10" s="275"/>
      <c r="O10" s="275"/>
      <c r="P10" s="275"/>
      <c r="Q10" s="76">
        <f t="shared" ref="Q10:T10" si="18">(Q8/Q9)</f>
        <v>0.31818181818181818</v>
      </c>
      <c r="R10" s="76">
        <f t="shared" si="18"/>
        <v>0.29310344827586204</v>
      </c>
      <c r="S10" s="76">
        <f t="shared" si="18"/>
        <v>0.3125</v>
      </c>
      <c r="T10" s="76">
        <f t="shared" si="18"/>
        <v>0.28333333333333333</v>
      </c>
      <c r="U10" s="96">
        <f t="shared" ref="U10:AA10" si="19">(U8/U9)</f>
        <v>0.14285714285714285</v>
      </c>
      <c r="V10" s="97">
        <f t="shared" si="19"/>
        <v>0.27009646302250806</v>
      </c>
      <c r="W10" s="275"/>
      <c r="X10" s="275"/>
      <c r="Y10" s="275"/>
      <c r="Z10" s="275"/>
      <c r="AA10" s="104">
        <f t="shared" si="19"/>
        <v>0.2756183745583039</v>
      </c>
      <c r="AB10" s="126"/>
      <c r="AC10" s="126"/>
      <c r="AD10" s="126"/>
      <c r="AE10" s="126"/>
    </row>
    <row r="11" spans="2:31" ht="24" x14ac:dyDescent="0.25">
      <c r="B11" s="26" t="s">
        <v>326</v>
      </c>
      <c r="C11" s="116" t="s">
        <v>307</v>
      </c>
      <c r="D11" s="116">
        <v>18</v>
      </c>
      <c r="E11" s="116">
        <v>19</v>
      </c>
      <c r="F11" s="116">
        <v>11</v>
      </c>
      <c r="G11" s="117">
        <v>24</v>
      </c>
      <c r="H11" s="117">
        <v>21</v>
      </c>
      <c r="I11" s="117">
        <v>12</v>
      </c>
      <c r="J11" s="117">
        <v>18</v>
      </c>
      <c r="K11" s="117">
        <v>16</v>
      </c>
      <c r="L11" s="118">
        <f t="shared" si="0"/>
        <v>91</v>
      </c>
      <c r="M11" s="118">
        <f t="shared" si="1"/>
        <v>18.2</v>
      </c>
      <c r="N11" s="118">
        <f t="shared" si="2"/>
        <v>12</v>
      </c>
      <c r="O11" s="119">
        <f t="shared" si="3"/>
        <v>4.1182520563948</v>
      </c>
      <c r="P11" s="119">
        <f t="shared" si="4"/>
        <v>-6.1999999999999993</v>
      </c>
      <c r="Q11" s="117">
        <v>30</v>
      </c>
      <c r="R11" s="117">
        <v>24</v>
      </c>
      <c r="S11" s="117">
        <v>31</v>
      </c>
      <c r="T11" s="117">
        <v>26</v>
      </c>
      <c r="U11" s="120">
        <v>12</v>
      </c>
      <c r="V11" s="118">
        <f>SUM(Q11:U11)</f>
        <v>123</v>
      </c>
      <c r="W11" s="119">
        <f>AVERAGE(Q11:U11)</f>
        <v>24.6</v>
      </c>
      <c r="X11" s="118">
        <f t="shared" si="5"/>
        <v>19</v>
      </c>
      <c r="Y11" s="119">
        <f>_xlfn.STDEV.P(Q11:U11)</f>
        <v>6.8</v>
      </c>
      <c r="Z11" s="119">
        <f>(U11-W11)</f>
        <v>-12.600000000000001</v>
      </c>
      <c r="AA11" s="121">
        <f t="shared" si="6"/>
        <v>214</v>
      </c>
      <c r="AB11" s="122">
        <f t="shared" si="7"/>
        <v>21.4</v>
      </c>
      <c r="AC11" s="121">
        <f t="shared" si="8"/>
        <v>19</v>
      </c>
      <c r="AD11" s="122">
        <f t="shared" si="9"/>
        <v>6.468384651518492</v>
      </c>
      <c r="AE11" s="122">
        <f>(U11-AB11)</f>
        <v>-9.3999999999999986</v>
      </c>
    </row>
    <row r="12" spans="2:31" ht="24" x14ac:dyDescent="0.25">
      <c r="B12" s="147" t="s">
        <v>431</v>
      </c>
      <c r="C12" s="148" t="s">
        <v>307</v>
      </c>
      <c r="D12" s="148">
        <v>66</v>
      </c>
      <c r="E12" s="148">
        <v>74</v>
      </c>
      <c r="F12" s="148">
        <v>82</v>
      </c>
      <c r="G12" s="149">
        <v>76</v>
      </c>
      <c r="H12" s="149">
        <v>93</v>
      </c>
      <c r="I12" s="149">
        <v>52</v>
      </c>
      <c r="J12" s="149">
        <v>59</v>
      </c>
      <c r="K12" s="149">
        <v>67</v>
      </c>
      <c r="L12" s="15">
        <f t="shared" si="0"/>
        <v>347</v>
      </c>
      <c r="M12" s="15">
        <f t="shared" si="1"/>
        <v>69.400000000000006</v>
      </c>
      <c r="N12" s="15">
        <f t="shared" si="2"/>
        <v>41</v>
      </c>
      <c r="O12" s="69">
        <f t="shared" si="3"/>
        <v>14.263239463740346</v>
      </c>
      <c r="P12" s="69">
        <f t="shared" si="4"/>
        <v>15.599999999999994</v>
      </c>
      <c r="Q12" s="149">
        <v>86</v>
      </c>
      <c r="R12" s="149">
        <v>81</v>
      </c>
      <c r="S12" s="149">
        <v>90</v>
      </c>
      <c r="T12" s="149">
        <v>80</v>
      </c>
      <c r="U12" s="151">
        <v>85</v>
      </c>
      <c r="V12" s="150">
        <f>SUM(Q12:U12)</f>
        <v>422</v>
      </c>
      <c r="W12" s="69">
        <f>AVERAGE(Q12:U12)</f>
        <v>84.4</v>
      </c>
      <c r="X12" s="15">
        <f t="shared" si="5"/>
        <v>10</v>
      </c>
      <c r="Y12" s="69">
        <f>_xlfn.STDEV.P(Q12:U12)</f>
        <v>3.6110940170535577</v>
      </c>
      <c r="Z12" s="69">
        <f>(U12-W12)</f>
        <v>0.59999999999999432</v>
      </c>
      <c r="AA12" s="17">
        <f t="shared" si="6"/>
        <v>769</v>
      </c>
      <c r="AB12" s="73">
        <f t="shared" si="7"/>
        <v>76.900000000000006</v>
      </c>
      <c r="AC12" s="17">
        <f t="shared" si="8"/>
        <v>41</v>
      </c>
      <c r="AD12" s="73">
        <f t="shared" si="9"/>
        <v>12.825365491868059</v>
      </c>
      <c r="AE12" s="73">
        <f>(U12-AB12)</f>
        <v>8.0999999999999943</v>
      </c>
    </row>
    <row r="13" spans="2:31" ht="15.75" thickBot="1" x14ac:dyDescent="0.3">
      <c r="B13" s="58" t="s">
        <v>28</v>
      </c>
      <c r="C13" s="35" t="s">
        <v>307</v>
      </c>
      <c r="D13" s="191">
        <f>(D11/D12)</f>
        <v>0.27272727272727271</v>
      </c>
      <c r="E13" s="191">
        <f t="shared" ref="E13:H13" si="20">(E11/E12)</f>
        <v>0.25675675675675674</v>
      </c>
      <c r="F13" s="191">
        <f t="shared" si="20"/>
        <v>0.13414634146341464</v>
      </c>
      <c r="G13" s="76">
        <f t="shared" si="20"/>
        <v>0.31578947368421051</v>
      </c>
      <c r="H13" s="76">
        <f t="shared" si="20"/>
        <v>0.22580645161290322</v>
      </c>
      <c r="I13" s="76">
        <f>(I11/I12)</f>
        <v>0.23076923076923078</v>
      </c>
      <c r="J13" s="76">
        <f t="shared" ref="J13:K13" si="21">(J11/J12)</f>
        <v>0.30508474576271188</v>
      </c>
      <c r="K13" s="76">
        <f t="shared" si="21"/>
        <v>0.23880597014925373</v>
      </c>
      <c r="L13" s="97">
        <f t="shared" ref="L13" si="22">(L11/L12)</f>
        <v>0.26224783861671469</v>
      </c>
      <c r="M13" s="275"/>
      <c r="N13" s="275"/>
      <c r="O13" s="275"/>
      <c r="P13" s="275"/>
      <c r="Q13" s="76">
        <f t="shared" ref="Q13:T13" si="23">(Q11/Q12)</f>
        <v>0.34883720930232559</v>
      </c>
      <c r="R13" s="76">
        <f t="shared" si="23"/>
        <v>0.29629629629629628</v>
      </c>
      <c r="S13" s="76">
        <f t="shared" si="23"/>
        <v>0.34444444444444444</v>
      </c>
      <c r="T13" s="76">
        <f t="shared" si="23"/>
        <v>0.32500000000000001</v>
      </c>
      <c r="U13" s="96">
        <f t="shared" ref="U13:AA13" si="24">(U11/U12)</f>
        <v>0.14117647058823529</v>
      </c>
      <c r="V13" s="97">
        <f t="shared" si="24"/>
        <v>0.29146919431279622</v>
      </c>
      <c r="W13" s="275"/>
      <c r="X13" s="275"/>
      <c r="Y13" s="275"/>
      <c r="Z13" s="275"/>
      <c r="AA13" s="104">
        <f t="shared" si="24"/>
        <v>0.27828348504551365</v>
      </c>
      <c r="AB13" s="126"/>
      <c r="AC13" s="126"/>
      <c r="AD13" s="126"/>
      <c r="AE13" s="126"/>
    </row>
    <row r="14" spans="2:31" ht="24" x14ac:dyDescent="0.25">
      <c r="B14" s="26" t="s">
        <v>327</v>
      </c>
      <c r="C14" s="116" t="s">
        <v>307</v>
      </c>
      <c r="D14" s="116">
        <v>26</v>
      </c>
      <c r="E14" s="116">
        <v>23</v>
      </c>
      <c r="F14" s="116">
        <v>19</v>
      </c>
      <c r="G14" s="117">
        <v>58</v>
      </c>
      <c r="H14" s="117">
        <v>33</v>
      </c>
      <c r="I14" s="117">
        <v>25</v>
      </c>
      <c r="J14" s="117">
        <v>33</v>
      </c>
      <c r="K14" s="117">
        <v>26</v>
      </c>
      <c r="L14" s="118">
        <f t="shared" si="0"/>
        <v>175</v>
      </c>
      <c r="M14" s="118">
        <f t="shared" si="1"/>
        <v>35</v>
      </c>
      <c r="N14" s="118">
        <f t="shared" si="2"/>
        <v>33</v>
      </c>
      <c r="O14" s="119">
        <f t="shared" si="3"/>
        <v>11.983321743156194</v>
      </c>
      <c r="P14" s="119">
        <f t="shared" si="4"/>
        <v>-11</v>
      </c>
      <c r="Q14" s="117">
        <v>57</v>
      </c>
      <c r="R14" s="117">
        <v>49</v>
      </c>
      <c r="S14" s="117">
        <v>52</v>
      </c>
      <c r="T14" s="117">
        <v>44</v>
      </c>
      <c r="U14" s="120">
        <v>24</v>
      </c>
      <c r="V14" s="118">
        <f>SUM(Q14:U14)</f>
        <v>226</v>
      </c>
      <c r="W14" s="119">
        <f>AVERAGE(Q14:U14)</f>
        <v>45.2</v>
      </c>
      <c r="X14" s="118">
        <f t="shared" si="5"/>
        <v>33</v>
      </c>
      <c r="Y14" s="119">
        <f>_xlfn.STDEV.P(Q14:U14)</f>
        <v>11.408768557561329</v>
      </c>
      <c r="Z14" s="119">
        <f>(U14-W14)</f>
        <v>-21.200000000000003</v>
      </c>
      <c r="AA14" s="121">
        <f t="shared" si="6"/>
        <v>401</v>
      </c>
      <c r="AB14" s="122">
        <f t="shared" si="7"/>
        <v>40.1</v>
      </c>
      <c r="AC14" s="121">
        <f t="shared" si="8"/>
        <v>34</v>
      </c>
      <c r="AD14" s="122">
        <f t="shared" si="9"/>
        <v>12.762836675285005</v>
      </c>
      <c r="AE14" s="122">
        <f>(U14-AB14)</f>
        <v>-16.100000000000001</v>
      </c>
    </row>
    <row r="15" spans="2:31" ht="24" x14ac:dyDescent="0.25">
      <c r="B15" s="147" t="s">
        <v>432</v>
      </c>
      <c r="C15" s="148" t="s">
        <v>307</v>
      </c>
      <c r="D15" s="148">
        <v>95</v>
      </c>
      <c r="E15" s="148">
        <v>108</v>
      </c>
      <c r="F15" s="148">
        <v>144</v>
      </c>
      <c r="G15" s="149">
        <v>141</v>
      </c>
      <c r="H15" s="149">
        <v>144</v>
      </c>
      <c r="I15" s="149">
        <v>90</v>
      </c>
      <c r="J15" s="149">
        <v>103</v>
      </c>
      <c r="K15" s="149">
        <v>111</v>
      </c>
      <c r="L15" s="15">
        <f t="shared" si="0"/>
        <v>589</v>
      </c>
      <c r="M15" s="15">
        <f t="shared" si="1"/>
        <v>117.8</v>
      </c>
      <c r="N15" s="15">
        <f t="shared" si="2"/>
        <v>54</v>
      </c>
      <c r="O15" s="69">
        <f t="shared" si="3"/>
        <v>21.273457640919588</v>
      </c>
      <c r="P15" s="69">
        <f t="shared" si="4"/>
        <v>57.2</v>
      </c>
      <c r="Q15" s="149">
        <v>168</v>
      </c>
      <c r="R15" s="149">
        <v>150</v>
      </c>
      <c r="S15" s="149">
        <v>162</v>
      </c>
      <c r="T15" s="149">
        <v>144</v>
      </c>
      <c r="U15" s="151">
        <v>175</v>
      </c>
      <c r="V15" s="150">
        <f>SUM(Q15:U15)</f>
        <v>799</v>
      </c>
      <c r="W15" s="69">
        <f>AVERAGE(Q15:U15)</f>
        <v>159.80000000000001</v>
      </c>
      <c r="X15" s="15">
        <f t="shared" si="5"/>
        <v>31</v>
      </c>
      <c r="Y15" s="69">
        <f>_xlfn.STDEV.P(Q15:U15)</f>
        <v>11.391224692718513</v>
      </c>
      <c r="Z15" s="69">
        <f>(U15-W15)</f>
        <v>15.199999999999989</v>
      </c>
      <c r="AA15" s="17">
        <f t="shared" si="6"/>
        <v>1388</v>
      </c>
      <c r="AB15" s="73">
        <f t="shared" si="7"/>
        <v>138.80000000000001</v>
      </c>
      <c r="AC15" s="17">
        <f t="shared" si="8"/>
        <v>85</v>
      </c>
      <c r="AD15" s="73">
        <f t="shared" si="9"/>
        <v>27.058455240460422</v>
      </c>
      <c r="AE15" s="73">
        <f>(U15-AB15)</f>
        <v>36.199999999999989</v>
      </c>
    </row>
    <row r="16" spans="2:31" x14ac:dyDescent="0.25">
      <c r="B16" s="61" t="s">
        <v>28</v>
      </c>
      <c r="C16" s="68" t="s">
        <v>307</v>
      </c>
      <c r="D16" s="245">
        <f>(D14/D15)</f>
        <v>0.27368421052631581</v>
      </c>
      <c r="E16" s="245">
        <f t="shared" ref="E16:H16" si="25">(E14/E15)</f>
        <v>0.21296296296296297</v>
      </c>
      <c r="F16" s="245">
        <f t="shared" si="25"/>
        <v>0.13194444444444445</v>
      </c>
      <c r="G16" s="75">
        <f t="shared" si="25"/>
        <v>0.41134751773049644</v>
      </c>
      <c r="H16" s="75">
        <f t="shared" si="25"/>
        <v>0.22916666666666666</v>
      </c>
      <c r="I16" s="75">
        <f>(I14/I15)</f>
        <v>0.27777777777777779</v>
      </c>
      <c r="J16" s="75">
        <f t="shared" ref="J16:K16" si="26">(J14/J15)</f>
        <v>0.32038834951456313</v>
      </c>
      <c r="K16" s="75">
        <f t="shared" si="26"/>
        <v>0.23423423423423423</v>
      </c>
      <c r="L16" s="113">
        <f t="shared" ref="L16" si="27">(L14/L15)</f>
        <v>0.29711375212224106</v>
      </c>
      <c r="M16" s="157"/>
      <c r="N16" s="157"/>
      <c r="O16" s="157"/>
      <c r="P16" s="157"/>
      <c r="Q16" s="75">
        <f t="shared" ref="Q16:T16" si="28">(Q14/Q15)</f>
        <v>0.3392857142857143</v>
      </c>
      <c r="R16" s="75">
        <f t="shared" si="28"/>
        <v>0.32666666666666666</v>
      </c>
      <c r="S16" s="75">
        <f t="shared" si="28"/>
        <v>0.32098765432098764</v>
      </c>
      <c r="T16" s="75">
        <f t="shared" si="28"/>
        <v>0.30555555555555558</v>
      </c>
      <c r="U16" s="111">
        <f t="shared" ref="U16:V16" si="29">(U14/U15)</f>
        <v>0.13714285714285715</v>
      </c>
      <c r="V16" s="113">
        <f t="shared" si="29"/>
        <v>0.2828535669586984</v>
      </c>
      <c r="W16" s="157"/>
      <c r="X16" s="157"/>
      <c r="Y16" s="157"/>
      <c r="Z16" s="157"/>
      <c r="AA16" s="112">
        <f>(AA14/AA15)</f>
        <v>0.2889048991354467</v>
      </c>
      <c r="AB16" s="156"/>
      <c r="AC16" s="156"/>
      <c r="AD16" s="156"/>
      <c r="AE16" s="156"/>
    </row>
    <row r="17" spans="2:31" x14ac:dyDescent="0.25">
      <c r="B17" s="294" t="s">
        <v>339</v>
      </c>
      <c r="C17" s="294"/>
      <c r="D17" s="294"/>
      <c r="E17" s="294"/>
      <c r="F17" s="294"/>
      <c r="G17" s="294"/>
      <c r="H17" s="294"/>
      <c r="I17" s="294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</row>
    <row r="19" spans="2:31" x14ac:dyDescent="0.25">
      <c r="B19" s="271"/>
      <c r="C19" s="284" t="s">
        <v>252</v>
      </c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6"/>
    </row>
    <row r="20" spans="2:31" s="62" customFormat="1" ht="24.75" thickBot="1" x14ac:dyDescent="0.3">
      <c r="B20" s="18"/>
      <c r="C20" s="19">
        <v>2009</v>
      </c>
      <c r="D20" s="19">
        <v>2010</v>
      </c>
      <c r="E20" s="19">
        <v>2011</v>
      </c>
      <c r="F20" s="19">
        <v>2012</v>
      </c>
      <c r="G20" s="20">
        <v>2013</v>
      </c>
      <c r="H20" s="20">
        <v>2014</v>
      </c>
      <c r="I20" s="20">
        <v>2015</v>
      </c>
      <c r="J20" s="20">
        <v>2016</v>
      </c>
      <c r="K20" s="20">
        <v>2017</v>
      </c>
      <c r="L20" s="21" t="s">
        <v>0</v>
      </c>
      <c r="M20" s="21" t="s">
        <v>1</v>
      </c>
      <c r="N20" s="21" t="s">
        <v>2</v>
      </c>
      <c r="O20" s="21" t="s">
        <v>3</v>
      </c>
      <c r="P20" s="21" t="s">
        <v>435</v>
      </c>
      <c r="Q20" s="20">
        <v>2018</v>
      </c>
      <c r="R20" s="20">
        <v>2019</v>
      </c>
      <c r="S20" s="20">
        <v>2020</v>
      </c>
      <c r="T20" s="20">
        <v>2021</v>
      </c>
      <c r="U20" s="22">
        <v>2022</v>
      </c>
      <c r="V20" s="21" t="s">
        <v>0</v>
      </c>
      <c r="W20" s="21" t="s">
        <v>1</v>
      </c>
      <c r="X20" s="21" t="s">
        <v>2</v>
      </c>
      <c r="Y20" s="21" t="s">
        <v>3</v>
      </c>
      <c r="Z20" s="21" t="s">
        <v>435</v>
      </c>
      <c r="AA20" s="23" t="s">
        <v>5</v>
      </c>
      <c r="AB20" s="23" t="s">
        <v>6</v>
      </c>
      <c r="AC20" s="23" t="s">
        <v>7</v>
      </c>
      <c r="AD20" s="23" t="s">
        <v>8</v>
      </c>
      <c r="AE20" s="23" t="s">
        <v>435</v>
      </c>
    </row>
    <row r="21" spans="2:31" s="62" customFormat="1" ht="24" x14ac:dyDescent="0.25">
      <c r="B21" s="26" t="s">
        <v>227</v>
      </c>
      <c r="C21" s="13" t="s">
        <v>307</v>
      </c>
      <c r="D21" s="13">
        <v>2</v>
      </c>
      <c r="E21" s="13">
        <v>0</v>
      </c>
      <c r="F21" s="13">
        <v>2</v>
      </c>
      <c r="G21" s="14">
        <v>1</v>
      </c>
      <c r="H21" s="14">
        <v>1</v>
      </c>
      <c r="I21" s="14">
        <v>0</v>
      </c>
      <c r="J21" s="14">
        <v>1</v>
      </c>
      <c r="K21" s="14">
        <v>2</v>
      </c>
      <c r="L21" s="15">
        <f>SUM(G21:K21)</f>
        <v>5</v>
      </c>
      <c r="M21" s="69">
        <f>AVERAGE(G21:K21)</f>
        <v>1</v>
      </c>
      <c r="N21" s="15">
        <f>MAX(G21:K21)-MIN(G21:K21)</f>
        <v>2</v>
      </c>
      <c r="O21" s="69">
        <f>_xlfn.STDEV.P(G21:K21)</f>
        <v>0.63245553203367588</v>
      </c>
      <c r="P21" s="69">
        <f>(U21-M21)</f>
        <v>-1</v>
      </c>
      <c r="Q21" s="14">
        <v>2</v>
      </c>
      <c r="R21" s="14">
        <v>3</v>
      </c>
      <c r="S21" s="14">
        <v>1</v>
      </c>
      <c r="T21" s="14">
        <v>2</v>
      </c>
      <c r="U21" s="16">
        <v>0</v>
      </c>
      <c r="V21" s="15">
        <f>SUM(Q21:U21)</f>
        <v>8</v>
      </c>
      <c r="W21" s="69">
        <f>AVERAGE(Q21:U21)</f>
        <v>1.6</v>
      </c>
      <c r="X21" s="15">
        <f>MAX(Q21:U21)-MIN(Q21:U21)</f>
        <v>3</v>
      </c>
      <c r="Y21" s="69">
        <f>_xlfn.STDEV.P(Q21:U21)</f>
        <v>1.019803902718557</v>
      </c>
      <c r="Z21" s="69">
        <f>(U21-W21)</f>
        <v>-1.6</v>
      </c>
      <c r="AA21" s="17">
        <f>SUM(Q21:U21,G21:K21)</f>
        <v>13</v>
      </c>
      <c r="AB21" s="73">
        <f>AVERAGE(Q21:U21,G21:K21)</f>
        <v>1.3</v>
      </c>
      <c r="AC21" s="17">
        <f>MAX(Q21:U21,G21:K21)-MIN(Q21:U21,G21:K21)</f>
        <v>3</v>
      </c>
      <c r="AD21" s="73">
        <f>_xlfn.STDEV.P(Q21:U21,G21:K21)</f>
        <v>0.9</v>
      </c>
      <c r="AE21" s="73">
        <f>(U21-AB21)</f>
        <v>-1.3</v>
      </c>
    </row>
    <row r="22" spans="2:31" s="62" customFormat="1" ht="15.75" thickBot="1" x14ac:dyDescent="0.3">
      <c r="B22" s="58" t="s">
        <v>28</v>
      </c>
      <c r="C22" s="35" t="s">
        <v>307</v>
      </c>
      <c r="D22" s="191">
        <f>(D21/D35)</f>
        <v>0.16666666666666666</v>
      </c>
      <c r="E22" s="191">
        <f t="shared" ref="E22:H22" si="30">(E21/E35)</f>
        <v>0</v>
      </c>
      <c r="F22" s="191">
        <f t="shared" si="30"/>
        <v>0.25</v>
      </c>
      <c r="G22" s="76">
        <f t="shared" si="30"/>
        <v>5.5555555555555552E-2</v>
      </c>
      <c r="H22" s="76">
        <f t="shared" si="30"/>
        <v>5.8823529411764705E-2</v>
      </c>
      <c r="I22" s="76">
        <f>(I21/I35)</f>
        <v>0</v>
      </c>
      <c r="J22" s="76">
        <f t="shared" ref="J22:K22" si="31">(J21/J35)</f>
        <v>7.1428571428571425E-2</v>
      </c>
      <c r="K22" s="76">
        <f t="shared" si="31"/>
        <v>0.14285714285714285</v>
      </c>
      <c r="L22" s="97">
        <f t="shared" ref="L22" si="32">(L21/L35)</f>
        <v>6.9444444444444448E-2</v>
      </c>
      <c r="M22" s="106"/>
      <c r="N22" s="106"/>
      <c r="O22" s="106"/>
      <c r="P22" s="106"/>
      <c r="Q22" s="76">
        <f t="shared" ref="Q22:T22" si="33">(Q21/Q35)</f>
        <v>9.5238095238095233E-2</v>
      </c>
      <c r="R22" s="76">
        <f t="shared" si="33"/>
        <v>0.17647058823529413</v>
      </c>
      <c r="S22" s="76">
        <f t="shared" si="33"/>
        <v>0.05</v>
      </c>
      <c r="T22" s="76">
        <f t="shared" si="33"/>
        <v>0.11764705882352941</v>
      </c>
      <c r="U22" s="96">
        <f t="shared" ref="U22:AA22" si="34">(U21/U35)</f>
        <v>0</v>
      </c>
      <c r="V22" s="97">
        <f t="shared" si="34"/>
        <v>9.5238095238095233E-2</v>
      </c>
      <c r="W22" s="106"/>
      <c r="X22" s="106"/>
      <c r="Y22" s="106"/>
      <c r="Z22" s="106"/>
      <c r="AA22" s="104">
        <f t="shared" si="34"/>
        <v>8.3333333333333329E-2</v>
      </c>
      <c r="AB22" s="110"/>
      <c r="AC22" s="110"/>
      <c r="AD22" s="110"/>
      <c r="AE22" s="110"/>
    </row>
    <row r="23" spans="2:31" s="62" customFormat="1" ht="24" x14ac:dyDescent="0.25">
      <c r="B23" s="26" t="s">
        <v>228</v>
      </c>
      <c r="C23" s="13" t="s">
        <v>307</v>
      </c>
      <c r="D23" s="13">
        <v>3</v>
      </c>
      <c r="E23" s="13">
        <v>5</v>
      </c>
      <c r="F23" s="13">
        <v>2</v>
      </c>
      <c r="G23" s="14">
        <v>7</v>
      </c>
      <c r="H23" s="14">
        <v>6</v>
      </c>
      <c r="I23" s="14">
        <v>4</v>
      </c>
      <c r="J23" s="14">
        <v>4</v>
      </c>
      <c r="K23" s="14">
        <v>4</v>
      </c>
      <c r="L23" s="15">
        <f t="shared" ref="L23:L36" si="35">SUM(G23:K23)</f>
        <v>25</v>
      </c>
      <c r="M23" s="69">
        <f t="shared" ref="M23:M36" si="36">AVERAGE(G23:K23)</f>
        <v>5</v>
      </c>
      <c r="N23" s="15">
        <f t="shared" ref="N23:N36" si="37">MAX(G23:K23)-MIN(G23:K23)</f>
        <v>3</v>
      </c>
      <c r="O23" s="69">
        <f t="shared" ref="O23:O36" si="38">_xlfn.STDEV.P(G23:K23)</f>
        <v>1.2649110640673518</v>
      </c>
      <c r="P23" s="69">
        <f>(U23-M23)</f>
        <v>1</v>
      </c>
      <c r="Q23" s="14">
        <v>7</v>
      </c>
      <c r="R23" s="14">
        <v>7</v>
      </c>
      <c r="S23" s="14">
        <v>11</v>
      </c>
      <c r="T23" s="14">
        <v>8</v>
      </c>
      <c r="U23" s="16">
        <v>6</v>
      </c>
      <c r="V23" s="15">
        <f>SUM(Q23:U23)</f>
        <v>39</v>
      </c>
      <c r="W23" s="69">
        <f>AVERAGE(Q23:U23)</f>
        <v>7.8</v>
      </c>
      <c r="X23" s="15">
        <f>MAX(Q23:U23)-MIN(Q23:U23)</f>
        <v>5</v>
      </c>
      <c r="Y23" s="69">
        <f>_xlfn.STDEV.P(Q23:U23)</f>
        <v>1.7204650534085253</v>
      </c>
      <c r="Z23" s="69">
        <f t="shared" ref="Z23:Z33" si="39">(U23-W23)</f>
        <v>-1.7999999999999998</v>
      </c>
      <c r="AA23" s="17">
        <f t="shared" ref="AA23:AA36" si="40">SUM(Q23:U23,G23:K23)</f>
        <v>64</v>
      </c>
      <c r="AB23" s="73">
        <f t="shared" ref="AB23:AB36" si="41">AVERAGE(Q23:U23,G23:K23)</f>
        <v>6.4</v>
      </c>
      <c r="AC23" s="17">
        <f t="shared" ref="AC23:AC36" si="42">MAX(Q23:U23,G23:K23)-MIN(Q23:U23,G23:K23)</f>
        <v>7</v>
      </c>
      <c r="AD23" s="73">
        <f t="shared" ref="AD23:AD36" si="43">_xlfn.STDEV.P(Q23:U23,G23:K23)</f>
        <v>2.0591260281974</v>
      </c>
      <c r="AE23" s="73">
        <f t="shared" ref="AE23:AE33" si="44">(U23-AB23)</f>
        <v>-0.40000000000000036</v>
      </c>
    </row>
    <row r="24" spans="2:31" s="62" customFormat="1" ht="15.75" thickBot="1" x14ac:dyDescent="0.3">
      <c r="B24" s="58" t="s">
        <v>28</v>
      </c>
      <c r="C24" s="35" t="s">
        <v>307</v>
      </c>
      <c r="D24" s="191">
        <f>(D23/D35)</f>
        <v>0.25</v>
      </c>
      <c r="E24" s="191">
        <f t="shared" ref="E24:H24" si="45">(E23/E35)</f>
        <v>0.41666666666666669</v>
      </c>
      <c r="F24" s="191">
        <f t="shared" si="45"/>
        <v>0.25</v>
      </c>
      <c r="G24" s="76">
        <f t="shared" si="45"/>
        <v>0.3888888888888889</v>
      </c>
      <c r="H24" s="76">
        <f t="shared" si="45"/>
        <v>0.35294117647058826</v>
      </c>
      <c r="I24" s="76">
        <f>(I23/I35)</f>
        <v>0.44444444444444442</v>
      </c>
      <c r="J24" s="76">
        <f t="shared" ref="J24:K24" si="46">(J23/J35)</f>
        <v>0.2857142857142857</v>
      </c>
      <c r="K24" s="76">
        <f t="shared" si="46"/>
        <v>0.2857142857142857</v>
      </c>
      <c r="L24" s="97">
        <f t="shared" ref="L24" si="47">(L23/L35)</f>
        <v>0.34722222222222221</v>
      </c>
      <c r="M24" s="106"/>
      <c r="N24" s="106"/>
      <c r="O24" s="106"/>
      <c r="P24" s="106"/>
      <c r="Q24" s="76">
        <f t="shared" ref="Q24:T24" si="48">(Q23/Q35)</f>
        <v>0.33333333333333331</v>
      </c>
      <c r="R24" s="76">
        <f t="shared" si="48"/>
        <v>0.41176470588235292</v>
      </c>
      <c r="S24" s="76">
        <f t="shared" si="48"/>
        <v>0.55000000000000004</v>
      </c>
      <c r="T24" s="76">
        <f t="shared" si="48"/>
        <v>0.47058823529411764</v>
      </c>
      <c r="U24" s="96">
        <f t="shared" ref="U24:AA24" si="49">(U23/U35)</f>
        <v>0.66666666666666663</v>
      </c>
      <c r="V24" s="97">
        <f t="shared" si="49"/>
        <v>0.4642857142857143</v>
      </c>
      <c r="W24" s="106"/>
      <c r="X24" s="106"/>
      <c r="Y24" s="106"/>
      <c r="Z24" s="106"/>
      <c r="AA24" s="104">
        <f t="shared" si="49"/>
        <v>0.41025641025641024</v>
      </c>
      <c r="AB24" s="110"/>
      <c r="AC24" s="110"/>
      <c r="AD24" s="110"/>
      <c r="AE24" s="110"/>
    </row>
    <row r="25" spans="2:31" s="62" customFormat="1" x14ac:dyDescent="0.25">
      <c r="B25" s="26" t="s">
        <v>84</v>
      </c>
      <c r="C25" s="13" t="s">
        <v>307</v>
      </c>
      <c r="D25" s="13">
        <v>3</v>
      </c>
      <c r="E25" s="13">
        <v>3</v>
      </c>
      <c r="F25" s="13">
        <v>0</v>
      </c>
      <c r="G25" s="14">
        <v>0</v>
      </c>
      <c r="H25" s="14">
        <v>4</v>
      </c>
      <c r="I25" s="14">
        <v>0</v>
      </c>
      <c r="J25" s="14">
        <v>3</v>
      </c>
      <c r="K25" s="14">
        <v>6</v>
      </c>
      <c r="L25" s="15">
        <f t="shared" si="35"/>
        <v>13</v>
      </c>
      <c r="M25" s="69">
        <f t="shared" si="36"/>
        <v>2.6</v>
      </c>
      <c r="N25" s="15">
        <f t="shared" si="37"/>
        <v>6</v>
      </c>
      <c r="O25" s="69">
        <f t="shared" si="38"/>
        <v>2.3323807579381204</v>
      </c>
      <c r="P25" s="69">
        <f>(U25-M25)</f>
        <v>0.39999999999999991</v>
      </c>
      <c r="Q25" s="14">
        <v>5</v>
      </c>
      <c r="R25" s="14">
        <v>6</v>
      </c>
      <c r="S25" s="14">
        <v>3</v>
      </c>
      <c r="T25" s="14">
        <v>5</v>
      </c>
      <c r="U25" s="16">
        <v>3</v>
      </c>
      <c r="V25" s="15">
        <f>SUM(Q25:U25)</f>
        <v>22</v>
      </c>
      <c r="W25" s="69">
        <f>AVERAGE(Q25:U25)</f>
        <v>4.4000000000000004</v>
      </c>
      <c r="X25" s="15">
        <f>MAX(Q25:U25)-MIN(Q25:U25)</f>
        <v>3</v>
      </c>
      <c r="Y25" s="69">
        <f>_xlfn.STDEV.P(Q25:U25)</f>
        <v>1.2</v>
      </c>
      <c r="Z25" s="69">
        <f t="shared" si="39"/>
        <v>-1.4000000000000004</v>
      </c>
      <c r="AA25" s="17">
        <f t="shared" si="40"/>
        <v>35</v>
      </c>
      <c r="AB25" s="73">
        <f t="shared" si="41"/>
        <v>3.5</v>
      </c>
      <c r="AC25" s="17">
        <f t="shared" si="42"/>
        <v>6</v>
      </c>
      <c r="AD25" s="73">
        <f t="shared" si="43"/>
        <v>2.0615528128088303</v>
      </c>
      <c r="AE25" s="73">
        <f t="shared" si="44"/>
        <v>-0.5</v>
      </c>
    </row>
    <row r="26" spans="2:31" s="62" customFormat="1" ht="15.75" thickBot="1" x14ac:dyDescent="0.3">
      <c r="B26" s="58" t="s">
        <v>28</v>
      </c>
      <c r="C26" s="35" t="s">
        <v>307</v>
      </c>
      <c r="D26" s="191">
        <f>(D25/D35)</f>
        <v>0.25</v>
      </c>
      <c r="E26" s="191">
        <f t="shared" ref="E26:H26" si="50">(E25/E35)</f>
        <v>0.25</v>
      </c>
      <c r="F26" s="191">
        <f t="shared" si="50"/>
        <v>0</v>
      </c>
      <c r="G26" s="76">
        <f t="shared" si="50"/>
        <v>0</v>
      </c>
      <c r="H26" s="76">
        <f t="shared" si="50"/>
        <v>0.23529411764705882</v>
      </c>
      <c r="I26" s="76">
        <f>(I25/I35)</f>
        <v>0</v>
      </c>
      <c r="J26" s="76">
        <f t="shared" ref="J26:K26" si="51">(J25/J35)</f>
        <v>0.21428571428571427</v>
      </c>
      <c r="K26" s="76">
        <f t="shared" si="51"/>
        <v>0.42857142857142855</v>
      </c>
      <c r="L26" s="97">
        <f t="shared" ref="L26" si="52">(L25/L35)</f>
        <v>0.18055555555555555</v>
      </c>
      <c r="M26" s="106"/>
      <c r="N26" s="106"/>
      <c r="O26" s="106"/>
      <c r="P26" s="106"/>
      <c r="Q26" s="76">
        <f t="shared" ref="Q26:T26" si="53">(Q25/Q35)</f>
        <v>0.23809523809523808</v>
      </c>
      <c r="R26" s="76">
        <f t="shared" si="53"/>
        <v>0.35294117647058826</v>
      </c>
      <c r="S26" s="76">
        <f t="shared" si="53"/>
        <v>0.15</v>
      </c>
      <c r="T26" s="76">
        <f t="shared" si="53"/>
        <v>0.29411764705882354</v>
      </c>
      <c r="U26" s="96">
        <f t="shared" ref="U26:AA26" si="54">(U25/U35)</f>
        <v>0.33333333333333331</v>
      </c>
      <c r="V26" s="97">
        <f t="shared" si="54"/>
        <v>0.26190476190476192</v>
      </c>
      <c r="W26" s="106"/>
      <c r="X26" s="106"/>
      <c r="Y26" s="106"/>
      <c r="Z26" s="106"/>
      <c r="AA26" s="104">
        <f t="shared" si="54"/>
        <v>0.22435897435897437</v>
      </c>
      <c r="AB26" s="110"/>
      <c r="AC26" s="110"/>
      <c r="AD26" s="110"/>
      <c r="AE26" s="110"/>
    </row>
    <row r="27" spans="2:31" s="62" customFormat="1" x14ac:dyDescent="0.25">
      <c r="B27" s="26" t="s">
        <v>229</v>
      </c>
      <c r="C27" s="13" t="s">
        <v>307</v>
      </c>
      <c r="D27" s="13">
        <v>0</v>
      </c>
      <c r="E27" s="13">
        <v>0</v>
      </c>
      <c r="F27" s="13">
        <v>0</v>
      </c>
      <c r="G27" s="14">
        <v>2</v>
      </c>
      <c r="H27" s="14">
        <v>0</v>
      </c>
      <c r="I27" s="14">
        <v>1</v>
      </c>
      <c r="J27" s="14">
        <v>0</v>
      </c>
      <c r="K27" s="14">
        <v>1</v>
      </c>
      <c r="L27" s="15">
        <f t="shared" si="35"/>
        <v>4</v>
      </c>
      <c r="M27" s="69">
        <f t="shared" si="36"/>
        <v>0.8</v>
      </c>
      <c r="N27" s="15">
        <f t="shared" si="37"/>
        <v>2</v>
      </c>
      <c r="O27" s="69">
        <f t="shared" si="38"/>
        <v>0.74833147735478833</v>
      </c>
      <c r="P27" s="69">
        <f>(U27-M27)</f>
        <v>1.2</v>
      </c>
      <c r="Q27" s="14">
        <v>1</v>
      </c>
      <c r="R27" s="14">
        <v>3</v>
      </c>
      <c r="S27" s="14">
        <v>3</v>
      </c>
      <c r="T27" s="14">
        <v>0</v>
      </c>
      <c r="U27" s="16">
        <v>2</v>
      </c>
      <c r="V27" s="15">
        <f>SUM(Q27:U27)</f>
        <v>9</v>
      </c>
      <c r="W27" s="69">
        <f>AVERAGE(Q27:U27)</f>
        <v>1.8</v>
      </c>
      <c r="X27" s="15">
        <f>MAX(Q27:U27)-MIN(Q27:U27)</f>
        <v>3</v>
      </c>
      <c r="Y27" s="69">
        <f>_xlfn.STDEV.P(Q27:U27)</f>
        <v>1.1661903789690602</v>
      </c>
      <c r="Z27" s="69">
        <f t="shared" si="39"/>
        <v>0.19999999999999996</v>
      </c>
      <c r="AA27" s="17">
        <f t="shared" si="40"/>
        <v>13</v>
      </c>
      <c r="AB27" s="73">
        <f t="shared" si="41"/>
        <v>1.3</v>
      </c>
      <c r="AC27" s="17">
        <f t="shared" si="42"/>
        <v>3</v>
      </c>
      <c r="AD27" s="73">
        <f t="shared" si="43"/>
        <v>1.1000000000000001</v>
      </c>
      <c r="AE27" s="73">
        <f t="shared" si="44"/>
        <v>0.7</v>
      </c>
    </row>
    <row r="28" spans="2:31" s="62" customFormat="1" ht="15.75" thickBot="1" x14ac:dyDescent="0.3">
      <c r="B28" s="58" t="s">
        <v>28</v>
      </c>
      <c r="C28" s="35" t="s">
        <v>307</v>
      </c>
      <c r="D28" s="191">
        <f>(D27/D35)</f>
        <v>0</v>
      </c>
      <c r="E28" s="191">
        <f t="shared" ref="E28:H28" si="55">(E27/E35)</f>
        <v>0</v>
      </c>
      <c r="F28" s="191">
        <f t="shared" si="55"/>
        <v>0</v>
      </c>
      <c r="G28" s="76">
        <f t="shared" si="55"/>
        <v>0.1111111111111111</v>
      </c>
      <c r="H28" s="76">
        <f t="shared" si="55"/>
        <v>0</v>
      </c>
      <c r="I28" s="76">
        <f>(I27/I35)</f>
        <v>0.1111111111111111</v>
      </c>
      <c r="J28" s="76">
        <f t="shared" ref="J28:K28" si="56">(J27/J35)</f>
        <v>0</v>
      </c>
      <c r="K28" s="76">
        <f t="shared" si="56"/>
        <v>7.1428571428571425E-2</v>
      </c>
      <c r="L28" s="97">
        <f t="shared" ref="L28" si="57">(L27/L35)</f>
        <v>5.5555555555555552E-2</v>
      </c>
      <c r="M28" s="106"/>
      <c r="N28" s="106"/>
      <c r="O28" s="106"/>
      <c r="P28" s="106"/>
      <c r="Q28" s="76">
        <f t="shared" ref="Q28:T28" si="58">(Q27/Q35)</f>
        <v>4.7619047619047616E-2</v>
      </c>
      <c r="R28" s="76">
        <f t="shared" si="58"/>
        <v>0.17647058823529413</v>
      </c>
      <c r="S28" s="76">
        <f t="shared" si="58"/>
        <v>0.15</v>
      </c>
      <c r="T28" s="76">
        <f t="shared" si="58"/>
        <v>0</v>
      </c>
      <c r="U28" s="96">
        <f t="shared" ref="U28:AA28" si="59">(U27/U35)</f>
        <v>0.22222222222222221</v>
      </c>
      <c r="V28" s="97">
        <f t="shared" si="59"/>
        <v>0.10714285714285714</v>
      </c>
      <c r="W28" s="106"/>
      <c r="X28" s="106"/>
      <c r="Y28" s="106"/>
      <c r="Z28" s="106"/>
      <c r="AA28" s="104">
        <f t="shared" si="59"/>
        <v>8.3333333333333329E-2</v>
      </c>
      <c r="AB28" s="110"/>
      <c r="AC28" s="110"/>
      <c r="AD28" s="110"/>
      <c r="AE28" s="110"/>
    </row>
    <row r="29" spans="2:31" s="62" customFormat="1" x14ac:dyDescent="0.25">
      <c r="B29" s="26" t="s">
        <v>230</v>
      </c>
      <c r="C29" s="13" t="s">
        <v>307</v>
      </c>
      <c r="D29" s="13">
        <v>0</v>
      </c>
      <c r="E29" s="13">
        <v>2</v>
      </c>
      <c r="F29" s="13">
        <v>1</v>
      </c>
      <c r="G29" s="14">
        <v>3</v>
      </c>
      <c r="H29" s="14">
        <v>1</v>
      </c>
      <c r="I29" s="14">
        <v>4</v>
      </c>
      <c r="J29" s="14">
        <v>1</v>
      </c>
      <c r="K29" s="14">
        <v>3</v>
      </c>
      <c r="L29" s="15">
        <f t="shared" si="35"/>
        <v>12</v>
      </c>
      <c r="M29" s="69">
        <f t="shared" si="36"/>
        <v>2.4</v>
      </c>
      <c r="N29" s="15">
        <f t="shared" si="37"/>
        <v>3</v>
      </c>
      <c r="O29" s="69">
        <f t="shared" si="38"/>
        <v>1.2</v>
      </c>
      <c r="P29" s="69">
        <f>(U29-M29)</f>
        <v>1.6</v>
      </c>
      <c r="Q29" s="14">
        <v>6</v>
      </c>
      <c r="R29" s="14">
        <v>3</v>
      </c>
      <c r="S29" s="14">
        <v>7</v>
      </c>
      <c r="T29" s="14">
        <v>1</v>
      </c>
      <c r="U29" s="16">
        <v>4</v>
      </c>
      <c r="V29" s="15">
        <f>SUM(Q29:U29)</f>
        <v>21</v>
      </c>
      <c r="W29" s="69">
        <f>AVERAGE(Q29:U29)</f>
        <v>4.2</v>
      </c>
      <c r="X29" s="15">
        <f>MAX(Q29:U29)-MIN(Q29:U29)</f>
        <v>6</v>
      </c>
      <c r="Y29" s="69">
        <f>_xlfn.STDEV.P(Q29:U29)</f>
        <v>2.1354156504062622</v>
      </c>
      <c r="Z29" s="69">
        <f t="shared" si="39"/>
        <v>-0.20000000000000018</v>
      </c>
      <c r="AA29" s="17">
        <f t="shared" si="40"/>
        <v>33</v>
      </c>
      <c r="AB29" s="73">
        <f t="shared" si="41"/>
        <v>3.3</v>
      </c>
      <c r="AC29" s="17">
        <f t="shared" si="42"/>
        <v>6</v>
      </c>
      <c r="AD29" s="73">
        <f t="shared" si="43"/>
        <v>1.9519221295943134</v>
      </c>
      <c r="AE29" s="73">
        <f t="shared" si="44"/>
        <v>0.70000000000000018</v>
      </c>
    </row>
    <row r="30" spans="2:31" s="62" customFormat="1" ht="15.75" thickBot="1" x14ac:dyDescent="0.3">
      <c r="B30" s="58" t="s">
        <v>28</v>
      </c>
      <c r="C30" s="35" t="s">
        <v>307</v>
      </c>
      <c r="D30" s="191">
        <f>(D29/D35)</f>
        <v>0</v>
      </c>
      <c r="E30" s="191">
        <f t="shared" ref="E30:H30" si="60">(E29/E35)</f>
        <v>0.16666666666666666</v>
      </c>
      <c r="F30" s="191">
        <f t="shared" si="60"/>
        <v>0.125</v>
      </c>
      <c r="G30" s="76">
        <f t="shared" si="60"/>
        <v>0.16666666666666666</v>
      </c>
      <c r="H30" s="76">
        <f t="shared" si="60"/>
        <v>5.8823529411764705E-2</v>
      </c>
      <c r="I30" s="76">
        <f>(I29/I35)</f>
        <v>0.44444444444444442</v>
      </c>
      <c r="J30" s="76">
        <f t="shared" ref="J30:K30" si="61">(J29/J35)</f>
        <v>7.1428571428571425E-2</v>
      </c>
      <c r="K30" s="76">
        <f t="shared" si="61"/>
        <v>0.21428571428571427</v>
      </c>
      <c r="L30" s="97">
        <f t="shared" ref="L30" si="62">(L29/L35)</f>
        <v>0.16666666666666666</v>
      </c>
      <c r="M30" s="106"/>
      <c r="N30" s="106"/>
      <c r="O30" s="106"/>
      <c r="P30" s="106"/>
      <c r="Q30" s="76">
        <f t="shared" ref="Q30:T30" si="63">(Q29/Q35)</f>
        <v>0.2857142857142857</v>
      </c>
      <c r="R30" s="76">
        <f t="shared" si="63"/>
        <v>0.17647058823529413</v>
      </c>
      <c r="S30" s="76">
        <f t="shared" si="63"/>
        <v>0.35</v>
      </c>
      <c r="T30" s="76">
        <f t="shared" si="63"/>
        <v>5.8823529411764705E-2</v>
      </c>
      <c r="U30" s="96">
        <f t="shared" ref="U30:AA30" si="64">(U29/U35)</f>
        <v>0.44444444444444442</v>
      </c>
      <c r="V30" s="97">
        <f t="shared" si="64"/>
        <v>0.25</v>
      </c>
      <c r="W30" s="106"/>
      <c r="X30" s="106"/>
      <c r="Y30" s="106"/>
      <c r="Z30" s="106"/>
      <c r="AA30" s="104">
        <f t="shared" si="64"/>
        <v>0.21153846153846154</v>
      </c>
      <c r="AB30" s="110"/>
      <c r="AC30" s="110"/>
      <c r="AD30" s="110"/>
      <c r="AE30" s="110"/>
    </row>
    <row r="31" spans="2:31" s="62" customFormat="1" x14ac:dyDescent="0.25">
      <c r="B31" s="26" t="s">
        <v>428</v>
      </c>
      <c r="C31" s="13" t="s">
        <v>307</v>
      </c>
      <c r="D31" s="13">
        <v>0</v>
      </c>
      <c r="E31" s="13">
        <v>2</v>
      </c>
      <c r="F31" s="13">
        <v>1</v>
      </c>
      <c r="G31" s="14">
        <v>4</v>
      </c>
      <c r="H31" s="14">
        <v>0</v>
      </c>
      <c r="I31" s="14">
        <v>1</v>
      </c>
      <c r="J31" s="14">
        <v>0</v>
      </c>
      <c r="K31" s="14">
        <v>2</v>
      </c>
      <c r="L31" s="15">
        <f t="shared" si="35"/>
        <v>7</v>
      </c>
      <c r="M31" s="69">
        <f t="shared" si="36"/>
        <v>1.4</v>
      </c>
      <c r="N31" s="15">
        <f t="shared" si="37"/>
        <v>4</v>
      </c>
      <c r="O31" s="69">
        <f t="shared" si="38"/>
        <v>1.4966629547095767</v>
      </c>
      <c r="P31" s="69">
        <f>(U31-M31)</f>
        <v>0.60000000000000009</v>
      </c>
      <c r="Q31" s="14">
        <v>3</v>
      </c>
      <c r="R31" s="14">
        <v>4</v>
      </c>
      <c r="S31" s="14">
        <v>3</v>
      </c>
      <c r="T31" s="14">
        <v>0</v>
      </c>
      <c r="U31" s="16">
        <v>2</v>
      </c>
      <c r="V31" s="15">
        <f>SUM(Q31:U31)</f>
        <v>12</v>
      </c>
      <c r="W31" s="69">
        <f>AVERAGE(Q31:U31)</f>
        <v>2.4</v>
      </c>
      <c r="X31" s="15">
        <f>MAX(Q31:U31)-MIN(Q31:U31)</f>
        <v>4</v>
      </c>
      <c r="Y31" s="69">
        <f>_xlfn.STDEV.P(Q31:U31)</f>
        <v>1.3564659966250536</v>
      </c>
      <c r="Z31" s="69">
        <f t="shared" si="39"/>
        <v>-0.39999999999999991</v>
      </c>
      <c r="AA31" s="17">
        <f t="shared" si="40"/>
        <v>19</v>
      </c>
      <c r="AB31" s="73">
        <f t="shared" si="41"/>
        <v>1.9</v>
      </c>
      <c r="AC31" s="17">
        <f t="shared" si="42"/>
        <v>4</v>
      </c>
      <c r="AD31" s="73">
        <f t="shared" si="43"/>
        <v>1.5132745950421556</v>
      </c>
      <c r="AE31" s="73">
        <f t="shared" si="44"/>
        <v>0.10000000000000009</v>
      </c>
    </row>
    <row r="32" spans="2:31" s="62" customFormat="1" ht="15.75" thickBot="1" x14ac:dyDescent="0.3">
      <c r="B32" s="58" t="s">
        <v>28</v>
      </c>
      <c r="C32" s="35" t="s">
        <v>307</v>
      </c>
      <c r="D32" s="191">
        <f>(D31/D35)</f>
        <v>0</v>
      </c>
      <c r="E32" s="191">
        <f t="shared" ref="E32:H32" si="65">(E31/E35)</f>
        <v>0.16666666666666666</v>
      </c>
      <c r="F32" s="191">
        <f t="shared" si="65"/>
        <v>0.125</v>
      </c>
      <c r="G32" s="76">
        <f t="shared" si="65"/>
        <v>0.22222222222222221</v>
      </c>
      <c r="H32" s="76">
        <f t="shared" si="65"/>
        <v>0</v>
      </c>
      <c r="I32" s="76">
        <f>(I31/I35)</f>
        <v>0.1111111111111111</v>
      </c>
      <c r="J32" s="76">
        <f t="shared" ref="J32:K32" si="66">(J31/J35)</f>
        <v>0</v>
      </c>
      <c r="K32" s="76">
        <f t="shared" si="66"/>
        <v>0.14285714285714285</v>
      </c>
      <c r="L32" s="97">
        <f t="shared" ref="L32" si="67">(L31/L35)</f>
        <v>9.7222222222222224E-2</v>
      </c>
      <c r="M32" s="106"/>
      <c r="N32" s="106"/>
      <c r="O32" s="106"/>
      <c r="P32" s="106"/>
      <c r="Q32" s="76">
        <f t="shared" ref="Q32:T32" si="68">(Q31/Q35)</f>
        <v>0.14285714285714285</v>
      </c>
      <c r="R32" s="76">
        <f t="shared" si="68"/>
        <v>0.23529411764705882</v>
      </c>
      <c r="S32" s="76">
        <f t="shared" si="68"/>
        <v>0.15</v>
      </c>
      <c r="T32" s="76">
        <f t="shared" si="68"/>
        <v>0</v>
      </c>
      <c r="U32" s="96">
        <f t="shared" ref="U32:AA32" si="69">(U31/U35)</f>
        <v>0.22222222222222221</v>
      </c>
      <c r="V32" s="97">
        <f t="shared" si="69"/>
        <v>0.14285714285714285</v>
      </c>
      <c r="W32" s="106"/>
      <c r="X32" s="106"/>
      <c r="Y32" s="106"/>
      <c r="Z32" s="106"/>
      <c r="AA32" s="104">
        <f t="shared" si="69"/>
        <v>0.12179487179487179</v>
      </c>
      <c r="AB32" s="110"/>
      <c r="AC32" s="110"/>
      <c r="AD32" s="110"/>
      <c r="AE32" s="110"/>
    </row>
    <row r="33" spans="2:31" s="62" customFormat="1" ht="24" x14ac:dyDescent="0.25">
      <c r="B33" s="26" t="s">
        <v>232</v>
      </c>
      <c r="C33" s="13" t="s">
        <v>307</v>
      </c>
      <c r="D33" s="13">
        <v>1</v>
      </c>
      <c r="E33" s="13">
        <v>3</v>
      </c>
      <c r="F33" s="13">
        <v>2</v>
      </c>
      <c r="G33" s="14">
        <v>3</v>
      </c>
      <c r="H33" s="14">
        <v>6</v>
      </c>
      <c r="I33" s="14">
        <v>4</v>
      </c>
      <c r="J33" s="14">
        <v>4</v>
      </c>
      <c r="K33" s="14">
        <v>2</v>
      </c>
      <c r="L33" s="15">
        <f t="shared" si="35"/>
        <v>19</v>
      </c>
      <c r="M33" s="69">
        <f t="shared" si="36"/>
        <v>3.8</v>
      </c>
      <c r="N33" s="15">
        <f t="shared" si="37"/>
        <v>4</v>
      </c>
      <c r="O33" s="69">
        <f t="shared" si="38"/>
        <v>1.3266499161421599</v>
      </c>
      <c r="P33" s="69">
        <f>(U33-M33)</f>
        <v>-1.7999999999999998</v>
      </c>
      <c r="Q33" s="14">
        <v>8</v>
      </c>
      <c r="R33" s="14">
        <v>2</v>
      </c>
      <c r="S33" s="14">
        <v>3</v>
      </c>
      <c r="T33" s="14">
        <v>2</v>
      </c>
      <c r="U33" s="16">
        <v>2</v>
      </c>
      <c r="V33" s="15">
        <f>SUM(Q33:U33)</f>
        <v>17</v>
      </c>
      <c r="W33" s="69">
        <f>AVERAGE(Q33:U33)</f>
        <v>3.4</v>
      </c>
      <c r="X33" s="15">
        <f>MAX(Q33:U33)-MIN(Q33:U33)</f>
        <v>6</v>
      </c>
      <c r="Y33" s="69">
        <f>_xlfn.STDEV.P(Q33:U33)</f>
        <v>2.3323807579381204</v>
      </c>
      <c r="Z33" s="69">
        <f t="shared" si="39"/>
        <v>-1.4</v>
      </c>
      <c r="AA33" s="17">
        <f t="shared" si="40"/>
        <v>36</v>
      </c>
      <c r="AB33" s="73">
        <f t="shared" si="41"/>
        <v>3.6</v>
      </c>
      <c r="AC33" s="17">
        <f t="shared" si="42"/>
        <v>6</v>
      </c>
      <c r="AD33" s="73">
        <f t="shared" si="43"/>
        <v>1.9078784028338913</v>
      </c>
      <c r="AE33" s="73">
        <f t="shared" si="44"/>
        <v>-1.6</v>
      </c>
    </row>
    <row r="34" spans="2:31" s="62" customFormat="1" ht="15.75" thickBot="1" x14ac:dyDescent="0.3">
      <c r="B34" s="58" t="s">
        <v>28</v>
      </c>
      <c r="C34" s="35" t="s">
        <v>307</v>
      </c>
      <c r="D34" s="191">
        <f>(D33/D35)</f>
        <v>8.3333333333333329E-2</v>
      </c>
      <c r="E34" s="191">
        <f t="shared" ref="E34:H34" si="70">(E33/E35)</f>
        <v>0.25</v>
      </c>
      <c r="F34" s="191">
        <f t="shared" si="70"/>
        <v>0.25</v>
      </c>
      <c r="G34" s="76">
        <f t="shared" si="70"/>
        <v>0.16666666666666666</v>
      </c>
      <c r="H34" s="76">
        <f t="shared" si="70"/>
        <v>0.35294117647058826</v>
      </c>
      <c r="I34" s="76">
        <f>(I33/I35)</f>
        <v>0.44444444444444442</v>
      </c>
      <c r="J34" s="76">
        <f t="shared" ref="J34:K34" si="71">(J33/J35)</f>
        <v>0.2857142857142857</v>
      </c>
      <c r="K34" s="76">
        <f t="shared" si="71"/>
        <v>0.14285714285714285</v>
      </c>
      <c r="L34" s="97">
        <f t="shared" ref="L34" si="72">(L33/L35)</f>
        <v>0.2638888888888889</v>
      </c>
      <c r="M34" s="106"/>
      <c r="N34" s="106"/>
      <c r="O34" s="106"/>
      <c r="P34" s="106"/>
      <c r="Q34" s="76">
        <f t="shared" ref="Q34:T34" si="73">(Q33/Q35)</f>
        <v>0.38095238095238093</v>
      </c>
      <c r="R34" s="76">
        <f t="shared" si="73"/>
        <v>0.11764705882352941</v>
      </c>
      <c r="S34" s="76">
        <f t="shared" si="73"/>
        <v>0.15</v>
      </c>
      <c r="T34" s="76">
        <f t="shared" si="73"/>
        <v>0.11764705882352941</v>
      </c>
      <c r="U34" s="96">
        <f t="shared" ref="U34:AA34" si="74">(U33/U35)</f>
        <v>0.22222222222222221</v>
      </c>
      <c r="V34" s="97">
        <f t="shared" si="74"/>
        <v>0.20238095238095238</v>
      </c>
      <c r="W34" s="106"/>
      <c r="X34" s="106"/>
      <c r="Y34" s="106"/>
      <c r="Z34" s="106"/>
      <c r="AA34" s="104">
        <f t="shared" si="74"/>
        <v>0.23076923076923078</v>
      </c>
      <c r="AB34" s="110"/>
      <c r="AC34" s="110"/>
      <c r="AD34" s="110"/>
      <c r="AE34" s="110"/>
    </row>
    <row r="35" spans="2:31" s="62" customFormat="1" ht="24" x14ac:dyDescent="0.25">
      <c r="B35" s="36" t="s">
        <v>238</v>
      </c>
      <c r="C35" s="13" t="s">
        <v>307</v>
      </c>
      <c r="D35" s="116">
        <v>12</v>
      </c>
      <c r="E35" s="116">
        <v>12</v>
      </c>
      <c r="F35" s="116">
        <v>8</v>
      </c>
      <c r="G35" s="117">
        <v>18</v>
      </c>
      <c r="H35" s="117">
        <v>17</v>
      </c>
      <c r="I35" s="117">
        <v>9</v>
      </c>
      <c r="J35" s="117">
        <v>14</v>
      </c>
      <c r="K35" s="117">
        <v>14</v>
      </c>
      <c r="L35" s="118">
        <f t="shared" si="35"/>
        <v>72</v>
      </c>
      <c r="M35" s="119">
        <f t="shared" si="36"/>
        <v>14.4</v>
      </c>
      <c r="N35" s="118">
        <f t="shared" si="37"/>
        <v>9</v>
      </c>
      <c r="O35" s="119">
        <f t="shared" si="38"/>
        <v>3.1368774282716245</v>
      </c>
      <c r="P35" s="119">
        <f>(U35-M35)</f>
        <v>-5.4</v>
      </c>
      <c r="Q35" s="117">
        <v>21</v>
      </c>
      <c r="R35" s="117">
        <v>17</v>
      </c>
      <c r="S35" s="117">
        <v>20</v>
      </c>
      <c r="T35" s="117">
        <v>17</v>
      </c>
      <c r="U35" s="120">
        <v>9</v>
      </c>
      <c r="V35" s="118">
        <f>SUM(Q35:U35)</f>
        <v>84</v>
      </c>
      <c r="W35" s="119">
        <f>AVERAGE(Q35:U35)</f>
        <v>16.8</v>
      </c>
      <c r="X35" s="118">
        <f>MAX(Q35:U35)-MIN(Q35:U35)</f>
        <v>12</v>
      </c>
      <c r="Y35" s="119">
        <f>_xlfn.STDEV.P(Q35:U35)</f>
        <v>4.2142615011410953</v>
      </c>
      <c r="Z35" s="119">
        <f>(U35-W35)</f>
        <v>-7.8000000000000007</v>
      </c>
      <c r="AA35" s="121">
        <f t="shared" si="40"/>
        <v>156</v>
      </c>
      <c r="AB35" s="122">
        <f t="shared" si="41"/>
        <v>15.6</v>
      </c>
      <c r="AC35" s="121">
        <f t="shared" si="42"/>
        <v>12</v>
      </c>
      <c r="AD35" s="122">
        <f t="shared" si="43"/>
        <v>3.9038442591886269</v>
      </c>
      <c r="AE35" s="122">
        <f>(U35-AB35)</f>
        <v>-6.6</v>
      </c>
    </row>
    <row r="36" spans="2:31" s="62" customFormat="1" ht="36" x14ac:dyDescent="0.25">
      <c r="B36" s="160" t="s">
        <v>338</v>
      </c>
      <c r="C36" s="13" t="s">
        <v>307</v>
      </c>
      <c r="D36" s="13">
        <v>46</v>
      </c>
      <c r="E36" s="13">
        <v>53</v>
      </c>
      <c r="F36" s="13">
        <v>62</v>
      </c>
      <c r="G36" s="14">
        <v>57</v>
      </c>
      <c r="H36" s="14">
        <v>66</v>
      </c>
      <c r="I36" s="14">
        <v>40</v>
      </c>
      <c r="J36" s="14">
        <v>42</v>
      </c>
      <c r="K36" s="14">
        <v>50</v>
      </c>
      <c r="L36" s="15">
        <f t="shared" si="35"/>
        <v>255</v>
      </c>
      <c r="M36" s="69">
        <f t="shared" si="36"/>
        <v>51</v>
      </c>
      <c r="N36" s="15">
        <f t="shared" si="37"/>
        <v>26</v>
      </c>
      <c r="O36" s="69">
        <f t="shared" si="38"/>
        <v>9.633275663033837</v>
      </c>
      <c r="P36" s="15">
        <f>(U36-M36)</f>
        <v>12</v>
      </c>
      <c r="Q36" s="14">
        <v>66</v>
      </c>
      <c r="R36" s="14">
        <v>58</v>
      </c>
      <c r="S36" s="14">
        <v>64</v>
      </c>
      <c r="T36" s="14">
        <v>60</v>
      </c>
      <c r="U36" s="16">
        <v>63</v>
      </c>
      <c r="V36" s="15">
        <f>SUM(Q36:U36)</f>
        <v>311</v>
      </c>
      <c r="W36" s="15">
        <f>AVERAGE(Q36:U36)</f>
        <v>62.2</v>
      </c>
      <c r="X36" s="15">
        <f>MAX(Q36:U36)-MIN(Q36:U36)</f>
        <v>8</v>
      </c>
      <c r="Y36" s="69">
        <f>_xlfn.STDEV.P(Q36:U36)</f>
        <v>2.8565713714171399</v>
      </c>
      <c r="Z36" s="15">
        <f>(U36-W36)</f>
        <v>0.79999999999999716</v>
      </c>
      <c r="AA36" s="17">
        <f t="shared" si="40"/>
        <v>566</v>
      </c>
      <c r="AB36" s="73">
        <f t="shared" si="41"/>
        <v>56.6</v>
      </c>
      <c r="AC36" s="17">
        <f t="shared" si="42"/>
        <v>26</v>
      </c>
      <c r="AD36" s="73">
        <f t="shared" si="43"/>
        <v>9.0465463023189141</v>
      </c>
      <c r="AE36" s="73">
        <f>(U36-AB36)</f>
        <v>6.3999999999999986</v>
      </c>
    </row>
    <row r="37" spans="2:31" s="62" customFormat="1" ht="24" x14ac:dyDescent="0.25">
      <c r="B37" s="67" t="s">
        <v>239</v>
      </c>
      <c r="C37" s="68" t="s">
        <v>307</v>
      </c>
      <c r="D37" s="245">
        <f>(D35/D36)</f>
        <v>0.2608695652173913</v>
      </c>
      <c r="E37" s="245">
        <f t="shared" ref="E37:H37" si="75">(E35/E36)</f>
        <v>0.22641509433962265</v>
      </c>
      <c r="F37" s="245">
        <f t="shared" si="75"/>
        <v>0.12903225806451613</v>
      </c>
      <c r="G37" s="75">
        <f t="shared" si="75"/>
        <v>0.31578947368421051</v>
      </c>
      <c r="H37" s="75">
        <f t="shared" si="75"/>
        <v>0.25757575757575757</v>
      </c>
      <c r="I37" s="75">
        <f>(I35/I36)</f>
        <v>0.22500000000000001</v>
      </c>
      <c r="J37" s="75">
        <f t="shared" ref="J37:K37" si="76">(J35/J36)</f>
        <v>0.33333333333333331</v>
      </c>
      <c r="K37" s="75">
        <f t="shared" si="76"/>
        <v>0.28000000000000003</v>
      </c>
      <c r="L37" s="113">
        <f>(L35/L36)</f>
        <v>0.28235294117647058</v>
      </c>
      <c r="M37" s="157"/>
      <c r="N37" s="157"/>
      <c r="O37" s="157"/>
      <c r="P37" s="157"/>
      <c r="Q37" s="75">
        <f t="shared" ref="Q37:T37" si="77">(Q35/Q36)</f>
        <v>0.31818181818181818</v>
      </c>
      <c r="R37" s="75">
        <f t="shared" si="77"/>
        <v>0.29310344827586204</v>
      </c>
      <c r="S37" s="75">
        <f t="shared" si="77"/>
        <v>0.3125</v>
      </c>
      <c r="T37" s="75">
        <f t="shared" si="77"/>
        <v>0.28333333333333333</v>
      </c>
      <c r="U37" s="111">
        <f t="shared" ref="U37:V37" si="78">(U35/U36)</f>
        <v>0.14285714285714285</v>
      </c>
      <c r="V37" s="113">
        <f t="shared" si="78"/>
        <v>0.27009646302250806</v>
      </c>
      <c r="W37" s="157"/>
      <c r="X37" s="157"/>
      <c r="Y37" s="157"/>
      <c r="Z37" s="157"/>
      <c r="AA37" s="112">
        <f>(AA35/AA36)</f>
        <v>0.2756183745583039</v>
      </c>
      <c r="AB37" s="156"/>
      <c r="AC37" s="156"/>
      <c r="AD37" s="156"/>
      <c r="AE37" s="156"/>
    </row>
    <row r="39" spans="2:31" x14ac:dyDescent="0.25">
      <c r="B39" s="271"/>
      <c r="C39" s="283" t="s">
        <v>253</v>
      </c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</row>
    <row r="40" spans="2:31" ht="24.75" thickBot="1" x14ac:dyDescent="0.3">
      <c r="B40" s="18"/>
      <c r="C40" s="19">
        <v>2009</v>
      </c>
      <c r="D40" s="19">
        <v>2010</v>
      </c>
      <c r="E40" s="19">
        <v>2011</v>
      </c>
      <c r="F40" s="19">
        <v>2012</v>
      </c>
      <c r="G40" s="20">
        <v>2013</v>
      </c>
      <c r="H40" s="20">
        <v>2014</v>
      </c>
      <c r="I40" s="20">
        <v>2015</v>
      </c>
      <c r="J40" s="20">
        <v>2016</v>
      </c>
      <c r="K40" s="20">
        <v>2017</v>
      </c>
      <c r="L40" s="21" t="s">
        <v>0</v>
      </c>
      <c r="M40" s="21" t="s">
        <v>1</v>
      </c>
      <c r="N40" s="21" t="s">
        <v>2</v>
      </c>
      <c r="O40" s="21" t="s">
        <v>3</v>
      </c>
      <c r="P40" s="21" t="s">
        <v>435</v>
      </c>
      <c r="Q40" s="20">
        <v>2018</v>
      </c>
      <c r="R40" s="20">
        <v>2019</v>
      </c>
      <c r="S40" s="20">
        <v>2020</v>
      </c>
      <c r="T40" s="20">
        <v>2021</v>
      </c>
      <c r="U40" s="22">
        <v>2022</v>
      </c>
      <c r="V40" s="21" t="s">
        <v>0</v>
      </c>
      <c r="W40" s="21" t="s">
        <v>1</v>
      </c>
      <c r="X40" s="21" t="s">
        <v>2</v>
      </c>
      <c r="Y40" s="21" t="s">
        <v>3</v>
      </c>
      <c r="Z40" s="21" t="s">
        <v>435</v>
      </c>
      <c r="AA40" s="23" t="s">
        <v>5</v>
      </c>
      <c r="AB40" s="23" t="s">
        <v>6</v>
      </c>
      <c r="AC40" s="23" t="s">
        <v>7</v>
      </c>
      <c r="AD40" s="23" t="s">
        <v>8</v>
      </c>
      <c r="AE40" s="23" t="s">
        <v>435</v>
      </c>
    </row>
    <row r="41" spans="2:31" x14ac:dyDescent="0.25">
      <c r="B41" s="26" t="s">
        <v>53</v>
      </c>
      <c r="C41" s="13" t="s">
        <v>307</v>
      </c>
      <c r="D41" s="13">
        <v>9</v>
      </c>
      <c r="E41" s="13">
        <v>9</v>
      </c>
      <c r="F41" s="13">
        <v>7</v>
      </c>
      <c r="G41" s="14">
        <v>12</v>
      </c>
      <c r="H41" s="14">
        <v>13</v>
      </c>
      <c r="I41" s="14">
        <v>9</v>
      </c>
      <c r="J41" s="14">
        <v>9</v>
      </c>
      <c r="K41" s="14">
        <v>11</v>
      </c>
      <c r="L41" s="15">
        <f>SUM(G41:K41)</f>
        <v>54</v>
      </c>
      <c r="M41" s="69">
        <f>AVERAGE(G41:K41)</f>
        <v>10.8</v>
      </c>
      <c r="N41" s="15">
        <f>MAX(G41:K41)-MIN(G41:K41)</f>
        <v>4</v>
      </c>
      <c r="O41" s="69">
        <f>_xlfn.STDEV.P(G41:K41)</f>
        <v>1.6</v>
      </c>
      <c r="P41" s="69">
        <f>(U41-M41)</f>
        <v>-5.8000000000000007</v>
      </c>
      <c r="Q41" s="14">
        <v>14</v>
      </c>
      <c r="R41" s="14">
        <v>8</v>
      </c>
      <c r="S41" s="14">
        <v>12</v>
      </c>
      <c r="T41" s="14">
        <v>9</v>
      </c>
      <c r="U41" s="16">
        <v>5</v>
      </c>
      <c r="V41" s="15">
        <f>SUM(Q41:U41)</f>
        <v>48</v>
      </c>
      <c r="W41" s="15">
        <f>AVERAGE(Q41:U41)</f>
        <v>9.6</v>
      </c>
      <c r="X41" s="15">
        <f>MAX(Q41:U41)-MIN(Q41:U41)</f>
        <v>9</v>
      </c>
      <c r="Y41" s="69">
        <f>_xlfn.STDEV.P(Q41:U41)</f>
        <v>3.1368774282716245</v>
      </c>
      <c r="Z41" s="69">
        <f>(U41-W41)</f>
        <v>-4.5999999999999996</v>
      </c>
      <c r="AA41" s="17">
        <f>SUM(Q41:U41,G41:K41)</f>
        <v>102</v>
      </c>
      <c r="AB41" s="73">
        <f>AVERAGE(Q41:U41,G41:K41)</f>
        <v>10.199999999999999</v>
      </c>
      <c r="AC41" s="17">
        <f>MAX(Q41:U41,G41:K41)-MIN(Q41:U41,G41:K41)</f>
        <v>9</v>
      </c>
      <c r="AD41" s="73">
        <f>_xlfn.STDEV.P(Q41:U41,G41:K41)</f>
        <v>2.5612496949731396</v>
      </c>
      <c r="AE41" s="73">
        <f>(U41-AB41)</f>
        <v>-5.1999999999999993</v>
      </c>
    </row>
    <row r="42" spans="2:31" ht="15.75" thickBot="1" x14ac:dyDescent="0.3">
      <c r="B42" s="58" t="s">
        <v>28</v>
      </c>
      <c r="C42" s="35" t="s">
        <v>307</v>
      </c>
      <c r="D42" s="191">
        <f>(D41/D47)</f>
        <v>0.75</v>
      </c>
      <c r="E42" s="191">
        <f t="shared" ref="E42:H42" si="79">(E41/E47)</f>
        <v>0.75</v>
      </c>
      <c r="F42" s="191">
        <f t="shared" si="79"/>
        <v>0.875</v>
      </c>
      <c r="G42" s="76">
        <f t="shared" si="79"/>
        <v>0.66666666666666663</v>
      </c>
      <c r="H42" s="76">
        <f t="shared" si="79"/>
        <v>0.76470588235294112</v>
      </c>
      <c r="I42" s="76">
        <f>(I41/I47)</f>
        <v>1</v>
      </c>
      <c r="J42" s="76">
        <f t="shared" ref="J42:K42" si="80">(J41/J47)</f>
        <v>0.6428571428571429</v>
      </c>
      <c r="K42" s="76">
        <f t="shared" si="80"/>
        <v>0.7857142857142857</v>
      </c>
      <c r="L42" s="97">
        <f t="shared" ref="L42" si="81">(L41/L47)</f>
        <v>0.75</v>
      </c>
      <c r="M42" s="106"/>
      <c r="N42" s="106"/>
      <c r="O42" s="106"/>
      <c r="P42" s="106"/>
      <c r="Q42" s="76">
        <f t="shared" ref="Q42:T42" si="82">(Q41/Q47)</f>
        <v>0.66666666666666663</v>
      </c>
      <c r="R42" s="76">
        <f t="shared" si="82"/>
        <v>0.47058823529411764</v>
      </c>
      <c r="S42" s="76">
        <f t="shared" si="82"/>
        <v>0.6</v>
      </c>
      <c r="T42" s="76">
        <f t="shared" si="82"/>
        <v>0.52941176470588236</v>
      </c>
      <c r="U42" s="96">
        <f t="shared" ref="U42:AA42" si="83">(U41/U47)</f>
        <v>0.55555555555555558</v>
      </c>
      <c r="V42" s="97">
        <f t="shared" si="83"/>
        <v>0.5714285714285714</v>
      </c>
      <c r="W42" s="106"/>
      <c r="X42" s="106"/>
      <c r="Y42" s="106"/>
      <c r="Z42" s="106"/>
      <c r="AA42" s="104">
        <f t="shared" si="83"/>
        <v>0.65384615384615385</v>
      </c>
      <c r="AB42" s="110"/>
      <c r="AC42" s="110"/>
      <c r="AD42" s="110"/>
      <c r="AE42" s="110"/>
    </row>
    <row r="43" spans="2:31" x14ac:dyDescent="0.25">
      <c r="B43" s="26" t="s">
        <v>54</v>
      </c>
      <c r="C43" s="13" t="s">
        <v>307</v>
      </c>
      <c r="D43" s="13">
        <v>3</v>
      </c>
      <c r="E43" s="13">
        <v>3</v>
      </c>
      <c r="F43" s="13">
        <v>1</v>
      </c>
      <c r="G43" s="14">
        <v>3</v>
      </c>
      <c r="H43" s="14">
        <v>3</v>
      </c>
      <c r="I43" s="14">
        <v>0</v>
      </c>
      <c r="J43" s="14">
        <v>2</v>
      </c>
      <c r="K43" s="14">
        <v>3</v>
      </c>
      <c r="L43" s="15">
        <f t="shared" ref="L43:L48" si="84">SUM(G43:K43)</f>
        <v>11</v>
      </c>
      <c r="M43" s="69">
        <f t="shared" ref="M43:M48" si="85">AVERAGE(G43:K43)</f>
        <v>2.2000000000000002</v>
      </c>
      <c r="N43" s="15">
        <f t="shared" ref="N43:N48" si="86">MAX(G43:K43)-MIN(G43:K43)</f>
        <v>3</v>
      </c>
      <c r="O43" s="69">
        <f t="shared" ref="O43:O48" si="87">_xlfn.STDEV.P(G43:K43)</f>
        <v>1.1661903789690602</v>
      </c>
      <c r="P43" s="69">
        <f>(U43-M43)</f>
        <v>1.7999999999999998</v>
      </c>
      <c r="Q43" s="14">
        <v>5</v>
      </c>
      <c r="R43" s="14">
        <v>8</v>
      </c>
      <c r="S43" s="14">
        <v>5</v>
      </c>
      <c r="T43" s="14">
        <v>7</v>
      </c>
      <c r="U43" s="16">
        <v>4</v>
      </c>
      <c r="V43" s="15">
        <f>SUM(Q43:U43)</f>
        <v>29</v>
      </c>
      <c r="W43" s="15">
        <f>AVERAGE(Q43:U43)</f>
        <v>5.8</v>
      </c>
      <c r="X43" s="15">
        <f>MAX(Q43:U43)-MIN(Q43:U43)</f>
        <v>4</v>
      </c>
      <c r="Y43" s="69">
        <f>_xlfn.STDEV.P(Q43:U43)</f>
        <v>1.4696938456699069</v>
      </c>
      <c r="Z43" s="69">
        <f t="shared" ref="Z43:Z45" si="88">(U43-W43)</f>
        <v>-1.7999999999999998</v>
      </c>
      <c r="AA43" s="17">
        <f t="shared" ref="AA43:AA48" si="89">SUM(Q43:U43,G43:K43)</f>
        <v>40</v>
      </c>
      <c r="AB43" s="73">
        <f t="shared" ref="AB43:AB48" si="90">AVERAGE(Q43:U43,G43:K43)</f>
        <v>4</v>
      </c>
      <c r="AC43" s="17">
        <f t="shared" ref="AC43:AC48" si="91">MAX(Q43:U43,G43:K43)-MIN(Q43:U43,G43:K43)</f>
        <v>8</v>
      </c>
      <c r="AD43" s="73">
        <f t="shared" ref="AD43:AD48" si="92">_xlfn.STDEV.P(Q43:U43,G43:K43)</f>
        <v>2.2360679774997898</v>
      </c>
      <c r="AE43" s="73">
        <f t="shared" ref="AE43" si="93">(U43-AB43)</f>
        <v>0</v>
      </c>
    </row>
    <row r="44" spans="2:31" ht="15.75" thickBot="1" x14ac:dyDescent="0.3">
      <c r="B44" s="58" t="s">
        <v>28</v>
      </c>
      <c r="C44" s="35" t="s">
        <v>307</v>
      </c>
      <c r="D44" s="191">
        <f>(D43/D47)</f>
        <v>0.25</v>
      </c>
      <c r="E44" s="191">
        <f t="shared" ref="E44:H44" si="94">(E43/E47)</f>
        <v>0.25</v>
      </c>
      <c r="F44" s="191">
        <f t="shared" si="94"/>
        <v>0.125</v>
      </c>
      <c r="G44" s="76">
        <f t="shared" si="94"/>
        <v>0.16666666666666666</v>
      </c>
      <c r="H44" s="76">
        <f t="shared" si="94"/>
        <v>0.17647058823529413</v>
      </c>
      <c r="I44" s="76">
        <f>(I43/I47)</f>
        <v>0</v>
      </c>
      <c r="J44" s="76">
        <f t="shared" ref="J44:K44" si="95">(J43/J47)</f>
        <v>0.14285714285714285</v>
      </c>
      <c r="K44" s="76">
        <f t="shared" si="95"/>
        <v>0.21428571428571427</v>
      </c>
      <c r="L44" s="97">
        <f t="shared" ref="L44" si="96">(L43/L47)</f>
        <v>0.15277777777777779</v>
      </c>
      <c r="M44" s="106"/>
      <c r="N44" s="106"/>
      <c r="O44" s="106"/>
      <c r="P44" s="106"/>
      <c r="Q44" s="76">
        <f t="shared" ref="Q44:T44" si="97">(Q43/Q47)</f>
        <v>0.23809523809523808</v>
      </c>
      <c r="R44" s="76">
        <f t="shared" si="97"/>
        <v>0.47058823529411764</v>
      </c>
      <c r="S44" s="76">
        <f t="shared" si="97"/>
        <v>0.25</v>
      </c>
      <c r="T44" s="76">
        <f t="shared" si="97"/>
        <v>0.41176470588235292</v>
      </c>
      <c r="U44" s="96">
        <f t="shared" ref="U44:AA44" si="98">(U43/U47)</f>
        <v>0.44444444444444442</v>
      </c>
      <c r="V44" s="97">
        <f t="shared" si="98"/>
        <v>0.34523809523809523</v>
      </c>
      <c r="W44" s="106"/>
      <c r="X44" s="106"/>
      <c r="Y44" s="106"/>
      <c r="Z44" s="106"/>
      <c r="AA44" s="104">
        <f t="shared" si="98"/>
        <v>0.25641025641025639</v>
      </c>
      <c r="AB44" s="110"/>
      <c r="AC44" s="110"/>
      <c r="AD44" s="110"/>
      <c r="AE44" s="110"/>
    </row>
    <row r="45" spans="2:31" x14ac:dyDescent="0.25">
      <c r="B45" s="26" t="s">
        <v>55</v>
      </c>
      <c r="C45" s="13" t="s">
        <v>307</v>
      </c>
      <c r="D45" s="13">
        <v>0</v>
      </c>
      <c r="E45" s="13">
        <v>0</v>
      </c>
      <c r="F45" s="13">
        <v>0</v>
      </c>
      <c r="G45" s="14">
        <v>3</v>
      </c>
      <c r="H45" s="14">
        <v>1</v>
      </c>
      <c r="I45" s="14">
        <v>0</v>
      </c>
      <c r="J45" s="14">
        <v>3</v>
      </c>
      <c r="K45" s="14">
        <v>0</v>
      </c>
      <c r="L45" s="15">
        <f t="shared" si="84"/>
        <v>7</v>
      </c>
      <c r="M45" s="69">
        <f t="shared" si="85"/>
        <v>1.4</v>
      </c>
      <c r="N45" s="15">
        <f t="shared" si="86"/>
        <v>3</v>
      </c>
      <c r="O45" s="69">
        <f t="shared" si="87"/>
        <v>1.3564659966250536</v>
      </c>
      <c r="P45" s="69">
        <f>(U45-M45)</f>
        <v>-1.4</v>
      </c>
      <c r="Q45" s="14">
        <v>2</v>
      </c>
      <c r="R45" s="14">
        <v>1</v>
      </c>
      <c r="S45" s="14">
        <v>3</v>
      </c>
      <c r="T45" s="14">
        <v>1</v>
      </c>
      <c r="U45" s="16">
        <v>0</v>
      </c>
      <c r="V45" s="15">
        <f>SUM(Q45:U45)</f>
        <v>7</v>
      </c>
      <c r="W45" s="15">
        <f>AVERAGE(Q45:U45)</f>
        <v>1.4</v>
      </c>
      <c r="X45" s="15">
        <f>MAX(Q45:U45)-MIN(Q45:U45)</f>
        <v>3</v>
      </c>
      <c r="Y45" s="69">
        <f>_xlfn.STDEV.P(Q45:U45)</f>
        <v>1.019803902718557</v>
      </c>
      <c r="Z45" s="69">
        <f t="shared" si="88"/>
        <v>-1.4</v>
      </c>
      <c r="AA45" s="17">
        <f t="shared" si="89"/>
        <v>14</v>
      </c>
      <c r="AB45" s="73">
        <f t="shared" si="90"/>
        <v>1.4</v>
      </c>
      <c r="AC45" s="17">
        <f t="shared" si="91"/>
        <v>3</v>
      </c>
      <c r="AD45" s="73">
        <f t="shared" si="92"/>
        <v>1.2</v>
      </c>
      <c r="AE45" s="73">
        <f>(U45-AB45)</f>
        <v>-1.4</v>
      </c>
    </row>
    <row r="46" spans="2:31" ht="15.75" thickBot="1" x14ac:dyDescent="0.3">
      <c r="B46" s="58" t="s">
        <v>28</v>
      </c>
      <c r="C46" s="35" t="s">
        <v>307</v>
      </c>
      <c r="D46" s="191">
        <f>(D45/D47)</f>
        <v>0</v>
      </c>
      <c r="E46" s="191">
        <f t="shared" ref="E46:H46" si="99">(E45/E47)</f>
        <v>0</v>
      </c>
      <c r="F46" s="191">
        <f t="shared" si="99"/>
        <v>0</v>
      </c>
      <c r="G46" s="76">
        <f t="shared" si="99"/>
        <v>0.16666666666666666</v>
      </c>
      <c r="H46" s="76">
        <f t="shared" si="99"/>
        <v>5.8823529411764705E-2</v>
      </c>
      <c r="I46" s="76">
        <f>(I45/I47)</f>
        <v>0</v>
      </c>
      <c r="J46" s="76">
        <f t="shared" ref="J46:K46" si="100">(J45/J47)</f>
        <v>0.21428571428571427</v>
      </c>
      <c r="K46" s="76">
        <f t="shared" si="100"/>
        <v>0</v>
      </c>
      <c r="L46" s="97">
        <f t="shared" ref="L46" si="101">(L45/L47)</f>
        <v>9.7222222222222224E-2</v>
      </c>
      <c r="M46" s="106"/>
      <c r="N46" s="106"/>
      <c r="O46" s="106"/>
      <c r="P46" s="106"/>
      <c r="Q46" s="76">
        <f t="shared" ref="Q46:T46" si="102">(Q45/Q47)</f>
        <v>9.5238095238095233E-2</v>
      </c>
      <c r="R46" s="76">
        <f t="shared" si="102"/>
        <v>5.8823529411764705E-2</v>
      </c>
      <c r="S46" s="76">
        <f t="shared" si="102"/>
        <v>0.15</v>
      </c>
      <c r="T46" s="76">
        <f t="shared" si="102"/>
        <v>5.8823529411764705E-2</v>
      </c>
      <c r="U46" s="96">
        <f t="shared" ref="U46:AA46" si="103">(U45/U47)</f>
        <v>0</v>
      </c>
      <c r="V46" s="97">
        <f t="shared" si="103"/>
        <v>8.3333333333333329E-2</v>
      </c>
      <c r="W46" s="106"/>
      <c r="X46" s="106"/>
      <c r="Y46" s="106"/>
      <c r="Z46" s="106"/>
      <c r="AA46" s="104">
        <f t="shared" si="103"/>
        <v>8.9743589743589744E-2</v>
      </c>
      <c r="AB46" s="110"/>
      <c r="AC46" s="110"/>
      <c r="AD46" s="110"/>
      <c r="AE46" s="110"/>
    </row>
    <row r="47" spans="2:31" ht="24" x14ac:dyDescent="0.25">
      <c r="B47" s="36" t="s">
        <v>238</v>
      </c>
      <c r="C47" s="13" t="s">
        <v>307</v>
      </c>
      <c r="D47" s="116">
        <v>12</v>
      </c>
      <c r="E47" s="116">
        <v>12</v>
      </c>
      <c r="F47" s="116">
        <v>8</v>
      </c>
      <c r="G47" s="117">
        <v>18</v>
      </c>
      <c r="H47" s="117">
        <v>17</v>
      </c>
      <c r="I47" s="117">
        <v>9</v>
      </c>
      <c r="J47" s="117">
        <v>14</v>
      </c>
      <c r="K47" s="117">
        <v>14</v>
      </c>
      <c r="L47" s="118">
        <f t="shared" si="84"/>
        <v>72</v>
      </c>
      <c r="M47" s="119">
        <f t="shared" si="85"/>
        <v>14.4</v>
      </c>
      <c r="N47" s="118">
        <f t="shared" si="86"/>
        <v>9</v>
      </c>
      <c r="O47" s="119">
        <f t="shared" si="87"/>
        <v>3.1368774282716245</v>
      </c>
      <c r="P47" s="119">
        <f>(U47-M47)</f>
        <v>-5.4</v>
      </c>
      <c r="Q47" s="117">
        <v>21</v>
      </c>
      <c r="R47" s="117">
        <v>17</v>
      </c>
      <c r="S47" s="117">
        <v>20</v>
      </c>
      <c r="T47" s="117">
        <v>17</v>
      </c>
      <c r="U47" s="120">
        <v>9</v>
      </c>
      <c r="V47" s="118">
        <f>SUM(Q47:U47)</f>
        <v>84</v>
      </c>
      <c r="W47" s="119">
        <f>AVERAGE(Q47:U47)</f>
        <v>16.8</v>
      </c>
      <c r="X47" s="118">
        <f>MAX(Q47:U47)-MIN(Q47:U47)</f>
        <v>12</v>
      </c>
      <c r="Y47" s="119">
        <f>_xlfn.STDEV.P(Q47:U47)</f>
        <v>4.2142615011410953</v>
      </c>
      <c r="Z47" s="119">
        <f>(U47-W47)</f>
        <v>-7.8000000000000007</v>
      </c>
      <c r="AA47" s="121">
        <f t="shared" si="89"/>
        <v>156</v>
      </c>
      <c r="AB47" s="122">
        <f t="shared" si="90"/>
        <v>15.6</v>
      </c>
      <c r="AC47" s="121">
        <f t="shared" si="91"/>
        <v>12</v>
      </c>
      <c r="AD47" s="122">
        <f t="shared" si="92"/>
        <v>3.9038442591886269</v>
      </c>
      <c r="AE47" s="122">
        <f>(U47-AB47)</f>
        <v>-6.6</v>
      </c>
    </row>
    <row r="48" spans="2:31" ht="36" x14ac:dyDescent="0.25">
      <c r="B48" s="160" t="s">
        <v>338</v>
      </c>
      <c r="C48" s="13" t="s">
        <v>307</v>
      </c>
      <c r="D48" s="13">
        <v>46</v>
      </c>
      <c r="E48" s="13">
        <v>53</v>
      </c>
      <c r="F48" s="13">
        <v>62</v>
      </c>
      <c r="G48" s="14">
        <v>57</v>
      </c>
      <c r="H48" s="14">
        <v>66</v>
      </c>
      <c r="I48" s="14">
        <v>40</v>
      </c>
      <c r="J48" s="14">
        <v>42</v>
      </c>
      <c r="K48" s="14">
        <v>50</v>
      </c>
      <c r="L48" s="15">
        <f t="shared" si="84"/>
        <v>255</v>
      </c>
      <c r="M48" s="69">
        <f t="shared" si="85"/>
        <v>51</v>
      </c>
      <c r="N48" s="15">
        <f t="shared" si="86"/>
        <v>26</v>
      </c>
      <c r="O48" s="69">
        <f t="shared" si="87"/>
        <v>9.633275663033837</v>
      </c>
      <c r="P48" s="15">
        <f>(U48-M48)</f>
        <v>12</v>
      </c>
      <c r="Q48" s="14">
        <v>66</v>
      </c>
      <c r="R48" s="14">
        <v>58</v>
      </c>
      <c r="S48" s="14">
        <v>64</v>
      </c>
      <c r="T48" s="14">
        <v>60</v>
      </c>
      <c r="U48" s="16">
        <v>63</v>
      </c>
      <c r="V48" s="15">
        <f>SUM(Q48:U48)</f>
        <v>311</v>
      </c>
      <c r="W48" s="15">
        <f>AVERAGE(Q48:U48)</f>
        <v>62.2</v>
      </c>
      <c r="X48" s="15">
        <f>MAX(Q48:U48)-MIN(Q48:U48)</f>
        <v>8</v>
      </c>
      <c r="Y48" s="69">
        <f>_xlfn.STDEV.P(Q48:U48)</f>
        <v>2.8565713714171399</v>
      </c>
      <c r="Z48" s="15">
        <f>(U48-W48)</f>
        <v>0.79999999999999716</v>
      </c>
      <c r="AA48" s="17">
        <f t="shared" si="89"/>
        <v>566</v>
      </c>
      <c r="AB48" s="73">
        <f t="shared" si="90"/>
        <v>56.6</v>
      </c>
      <c r="AC48" s="17">
        <f t="shared" si="91"/>
        <v>26</v>
      </c>
      <c r="AD48" s="73">
        <f t="shared" si="92"/>
        <v>9.0465463023189141</v>
      </c>
      <c r="AE48" s="73">
        <f>(U48-AB48)</f>
        <v>6.3999999999999986</v>
      </c>
    </row>
    <row r="49" spans="2:31" ht="24" x14ac:dyDescent="0.25">
      <c r="B49" s="67" t="s">
        <v>239</v>
      </c>
      <c r="C49" s="68" t="s">
        <v>307</v>
      </c>
      <c r="D49" s="245">
        <f>(D47/D48)</f>
        <v>0.2608695652173913</v>
      </c>
      <c r="E49" s="245">
        <f t="shared" ref="E49:H49" si="104">(E47/E48)</f>
        <v>0.22641509433962265</v>
      </c>
      <c r="F49" s="245">
        <f t="shared" si="104"/>
        <v>0.12903225806451613</v>
      </c>
      <c r="G49" s="75">
        <f t="shared" si="104"/>
        <v>0.31578947368421051</v>
      </c>
      <c r="H49" s="75">
        <f t="shared" si="104"/>
        <v>0.25757575757575757</v>
      </c>
      <c r="I49" s="75">
        <f>(I47/I48)</f>
        <v>0.22500000000000001</v>
      </c>
      <c r="J49" s="75">
        <f t="shared" ref="J49:K49" si="105">(J47/J48)</f>
        <v>0.33333333333333331</v>
      </c>
      <c r="K49" s="75">
        <f t="shared" si="105"/>
        <v>0.28000000000000003</v>
      </c>
      <c r="L49" s="113">
        <f>(L47/L48)</f>
        <v>0.28235294117647058</v>
      </c>
      <c r="M49" s="157"/>
      <c r="N49" s="157"/>
      <c r="O49" s="157"/>
      <c r="P49" s="157"/>
      <c r="Q49" s="75">
        <f t="shared" ref="Q49:T49" si="106">(Q47/Q48)</f>
        <v>0.31818181818181818</v>
      </c>
      <c r="R49" s="75">
        <f t="shared" si="106"/>
        <v>0.29310344827586204</v>
      </c>
      <c r="S49" s="75">
        <f t="shared" si="106"/>
        <v>0.3125</v>
      </c>
      <c r="T49" s="75">
        <f t="shared" si="106"/>
        <v>0.28333333333333333</v>
      </c>
      <c r="U49" s="111">
        <f t="shared" ref="U49:V49" si="107">(U47/U48)</f>
        <v>0.14285714285714285</v>
      </c>
      <c r="V49" s="113">
        <f t="shared" si="107"/>
        <v>0.27009646302250806</v>
      </c>
      <c r="W49" s="157"/>
      <c r="X49" s="157"/>
      <c r="Y49" s="157"/>
      <c r="Z49" s="157"/>
      <c r="AA49" s="112">
        <f>(AA47/AA48)</f>
        <v>0.2756183745583039</v>
      </c>
      <c r="AB49" s="156"/>
      <c r="AC49" s="156"/>
      <c r="AD49" s="156"/>
      <c r="AE49" s="156"/>
    </row>
    <row r="51" spans="2:31" x14ac:dyDescent="0.25">
      <c r="B51" s="271"/>
      <c r="C51" s="283" t="s">
        <v>254</v>
      </c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</row>
    <row r="52" spans="2:31" ht="24.75" thickBot="1" x14ac:dyDescent="0.3">
      <c r="B52" s="18"/>
      <c r="C52" s="19">
        <v>2009</v>
      </c>
      <c r="D52" s="19">
        <v>2010</v>
      </c>
      <c r="E52" s="19">
        <v>2011</v>
      </c>
      <c r="F52" s="19">
        <v>2012</v>
      </c>
      <c r="G52" s="20">
        <v>2013</v>
      </c>
      <c r="H52" s="20">
        <v>2014</v>
      </c>
      <c r="I52" s="20">
        <v>2015</v>
      </c>
      <c r="J52" s="20">
        <v>2016</v>
      </c>
      <c r="K52" s="20">
        <v>2017</v>
      </c>
      <c r="L52" s="21" t="s">
        <v>0</v>
      </c>
      <c r="M52" s="21" t="s">
        <v>1</v>
      </c>
      <c r="N52" s="21" t="s">
        <v>2</v>
      </c>
      <c r="O52" s="21" t="s">
        <v>3</v>
      </c>
      <c r="P52" s="21" t="s">
        <v>435</v>
      </c>
      <c r="Q52" s="20">
        <v>2018</v>
      </c>
      <c r="R52" s="20">
        <v>2019</v>
      </c>
      <c r="S52" s="20">
        <v>2020</v>
      </c>
      <c r="T52" s="20">
        <v>2021</v>
      </c>
      <c r="U52" s="22">
        <v>2022</v>
      </c>
      <c r="V52" s="21" t="s">
        <v>0</v>
      </c>
      <c r="W52" s="21" t="s">
        <v>1</v>
      </c>
      <c r="X52" s="21" t="s">
        <v>2</v>
      </c>
      <c r="Y52" s="21" t="s">
        <v>3</v>
      </c>
      <c r="Z52" s="21" t="s">
        <v>435</v>
      </c>
      <c r="AA52" s="23" t="s">
        <v>5</v>
      </c>
      <c r="AB52" s="23" t="s">
        <v>6</v>
      </c>
      <c r="AC52" s="23" t="s">
        <v>7</v>
      </c>
      <c r="AD52" s="23" t="s">
        <v>8</v>
      </c>
      <c r="AE52" s="23" t="s">
        <v>435</v>
      </c>
    </row>
    <row r="53" spans="2:31" x14ac:dyDescent="0.25">
      <c r="B53" s="26" t="s">
        <v>235</v>
      </c>
      <c r="C53" s="13" t="s">
        <v>307</v>
      </c>
      <c r="D53" s="13">
        <v>2</v>
      </c>
      <c r="E53" s="13">
        <v>1</v>
      </c>
      <c r="F53" s="13">
        <v>0</v>
      </c>
      <c r="G53" s="14">
        <v>3</v>
      </c>
      <c r="H53" s="14">
        <v>6</v>
      </c>
      <c r="I53" s="14">
        <v>2</v>
      </c>
      <c r="J53" s="14">
        <v>3</v>
      </c>
      <c r="K53" s="14">
        <v>3</v>
      </c>
      <c r="L53" s="15">
        <f>SUM(G53:K53)</f>
        <v>17</v>
      </c>
      <c r="M53" s="69">
        <f>AVERAGE(G53:K53)</f>
        <v>3.4</v>
      </c>
      <c r="N53" s="15">
        <f>MAX(G53:K53)-MIN(G53:K53)</f>
        <v>4</v>
      </c>
      <c r="O53" s="69">
        <f>_xlfn.STDEV.P(G53:K53)</f>
        <v>1.3564659966250536</v>
      </c>
      <c r="P53" s="69">
        <f>(U53-M53)</f>
        <v>-0.39999999999999991</v>
      </c>
      <c r="Q53" s="14">
        <v>2</v>
      </c>
      <c r="R53" s="14">
        <v>5</v>
      </c>
      <c r="S53" s="14">
        <v>2</v>
      </c>
      <c r="T53" s="14">
        <v>3</v>
      </c>
      <c r="U53" s="16">
        <v>3</v>
      </c>
      <c r="V53" s="15">
        <f>SUM(Q53:U53)</f>
        <v>15</v>
      </c>
      <c r="W53" s="69">
        <f>AVERAGE(Q53:U53)</f>
        <v>3</v>
      </c>
      <c r="X53" s="15">
        <f>MAX(Q53:U53)-MIN(Q53:U53)</f>
        <v>3</v>
      </c>
      <c r="Y53" s="69">
        <f>_xlfn.STDEV.P(Q53:U53)</f>
        <v>1.0954451150103321</v>
      </c>
      <c r="Z53" s="69">
        <f>(U53-W53)</f>
        <v>0</v>
      </c>
      <c r="AA53" s="17">
        <f>SUM(Q53:U53,G53:K53)</f>
        <v>32</v>
      </c>
      <c r="AB53" s="73">
        <f>AVERAGE(Q53:U53,G53:K53)</f>
        <v>3.2</v>
      </c>
      <c r="AC53" s="17">
        <f>MAX(Q53:U53,G53:K53)-MIN(Q53:U53,G53:K53)</f>
        <v>4</v>
      </c>
      <c r="AD53" s="73">
        <f>_xlfn.STDEV.P(Q53:U53,G53:K53)</f>
        <v>1.2489995996796797</v>
      </c>
      <c r="AE53" s="73">
        <f>(U53-AB53)</f>
        <v>-0.20000000000000018</v>
      </c>
    </row>
    <row r="54" spans="2:31" ht="15.75" thickBot="1" x14ac:dyDescent="0.3">
      <c r="B54" s="58" t="s">
        <v>28</v>
      </c>
      <c r="C54" s="35" t="s">
        <v>307</v>
      </c>
      <c r="D54" s="191">
        <f>(D53/D59)</f>
        <v>0.16666666666666666</v>
      </c>
      <c r="E54" s="191">
        <f t="shared" ref="E54:H54" si="108">(E53/E59)</f>
        <v>8.3333333333333329E-2</v>
      </c>
      <c r="F54" s="191">
        <f t="shared" si="108"/>
        <v>0</v>
      </c>
      <c r="G54" s="76">
        <f t="shared" si="108"/>
        <v>0.16666666666666666</v>
      </c>
      <c r="H54" s="76">
        <f t="shared" si="108"/>
        <v>0.35294117647058826</v>
      </c>
      <c r="I54" s="76">
        <f>(I53/I59)</f>
        <v>0.22222222222222221</v>
      </c>
      <c r="J54" s="76">
        <f t="shared" ref="J54:K54" si="109">(J53/J59)</f>
        <v>0.21428571428571427</v>
      </c>
      <c r="K54" s="76">
        <f t="shared" si="109"/>
        <v>0.21428571428571427</v>
      </c>
      <c r="L54" s="97">
        <f t="shared" ref="L54" si="110">(L53/L59)</f>
        <v>0.2361111111111111</v>
      </c>
      <c r="M54" s="106"/>
      <c r="N54" s="106"/>
      <c r="O54" s="106"/>
      <c r="P54" s="106"/>
      <c r="Q54" s="76">
        <f t="shared" ref="Q54:T54" si="111">(Q53/Q59)</f>
        <v>9.5238095238095233E-2</v>
      </c>
      <c r="R54" s="76">
        <f t="shared" si="111"/>
        <v>0.29411764705882354</v>
      </c>
      <c r="S54" s="76">
        <f t="shared" si="111"/>
        <v>0.1</v>
      </c>
      <c r="T54" s="76">
        <f t="shared" si="111"/>
        <v>0.17647058823529413</v>
      </c>
      <c r="U54" s="96">
        <f t="shared" ref="U54:AA54" si="112">(U53/U59)</f>
        <v>0.33333333333333331</v>
      </c>
      <c r="V54" s="97">
        <f t="shared" si="112"/>
        <v>0.17857142857142858</v>
      </c>
      <c r="W54" s="106"/>
      <c r="X54" s="106"/>
      <c r="Y54" s="106"/>
      <c r="Z54" s="106"/>
      <c r="AA54" s="104">
        <f t="shared" si="112"/>
        <v>0.20512820512820512</v>
      </c>
      <c r="AB54" s="190"/>
      <c r="AC54" s="190"/>
      <c r="AD54" s="190"/>
      <c r="AE54" s="190"/>
    </row>
    <row r="55" spans="2:31" x14ac:dyDescent="0.25">
      <c r="B55" s="26" t="s">
        <v>236</v>
      </c>
      <c r="C55" s="13" t="s">
        <v>307</v>
      </c>
      <c r="D55" s="13">
        <v>5</v>
      </c>
      <c r="E55" s="13">
        <v>4</v>
      </c>
      <c r="F55" s="13">
        <v>3</v>
      </c>
      <c r="G55" s="14">
        <v>7</v>
      </c>
      <c r="H55" s="14">
        <v>6</v>
      </c>
      <c r="I55" s="14">
        <v>5</v>
      </c>
      <c r="J55" s="14">
        <v>5</v>
      </c>
      <c r="K55" s="14">
        <v>6</v>
      </c>
      <c r="L55" s="15">
        <f>SUM(G55:K55)</f>
        <v>29</v>
      </c>
      <c r="M55" s="69">
        <f>AVERAGE(G55:K55)</f>
        <v>5.8</v>
      </c>
      <c r="N55" s="15">
        <f>MAX(G55:K55)-MIN(G55:K55)</f>
        <v>2</v>
      </c>
      <c r="O55" s="69">
        <f>_xlfn.STDEV.P(G55:K55)</f>
        <v>0.74833147735478833</v>
      </c>
      <c r="P55" s="69">
        <f>(U55-M55)</f>
        <v>-3.8</v>
      </c>
      <c r="Q55" s="14">
        <v>11</v>
      </c>
      <c r="R55" s="14">
        <v>8</v>
      </c>
      <c r="S55" s="14">
        <v>6</v>
      </c>
      <c r="T55" s="14">
        <v>7</v>
      </c>
      <c r="U55" s="16">
        <v>2</v>
      </c>
      <c r="V55" s="15">
        <f>SUM(Q55:U55)</f>
        <v>34</v>
      </c>
      <c r="W55" s="69">
        <f>AVERAGE(Q55:U55)</f>
        <v>6.8</v>
      </c>
      <c r="X55" s="15">
        <f>MAX(Q55:U55)-MIN(Q55:U55)</f>
        <v>9</v>
      </c>
      <c r="Y55" s="69">
        <f>_xlfn.STDEV.P(Q55:U55)</f>
        <v>2.925747767665559</v>
      </c>
      <c r="Z55" s="69">
        <f t="shared" ref="Z55:Z57" si="113">(U55-W55)</f>
        <v>-4.8</v>
      </c>
      <c r="AA55" s="17">
        <f t="shared" ref="AA55:AA60" si="114">SUM(Q55:U55,G55:K55)</f>
        <v>63</v>
      </c>
      <c r="AB55" s="73">
        <f t="shared" ref="AB55:AB60" si="115">AVERAGE(Q55:U55,G55:K55)</f>
        <v>6.3</v>
      </c>
      <c r="AC55" s="17">
        <f t="shared" ref="AC55:AC60" si="116">MAX(Q55:U55,G55:K55)-MIN(Q55:U55,G55:K55)</f>
        <v>9</v>
      </c>
      <c r="AD55" s="73">
        <f t="shared" ref="AD55:AD60" si="117">_xlfn.STDEV.P(Q55:U55,G55:K55)</f>
        <v>2.1931712199461306</v>
      </c>
      <c r="AE55" s="73">
        <f t="shared" ref="AE55:AE57" si="118">(U55-AB55)</f>
        <v>-4.3</v>
      </c>
    </row>
    <row r="56" spans="2:31" s="194" customFormat="1" ht="15.75" thickBot="1" x14ac:dyDescent="0.3">
      <c r="B56" s="58" t="s">
        <v>28</v>
      </c>
      <c r="C56" s="35" t="s">
        <v>307</v>
      </c>
      <c r="D56" s="191">
        <f>(D55/D59)</f>
        <v>0.41666666666666669</v>
      </c>
      <c r="E56" s="191">
        <f t="shared" ref="E56:H56" si="119">(E55/E59)</f>
        <v>0.33333333333333331</v>
      </c>
      <c r="F56" s="191">
        <f t="shared" si="119"/>
        <v>0.375</v>
      </c>
      <c r="G56" s="76">
        <f t="shared" si="119"/>
        <v>0.3888888888888889</v>
      </c>
      <c r="H56" s="76">
        <f t="shared" si="119"/>
        <v>0.35294117647058826</v>
      </c>
      <c r="I56" s="76">
        <f>(I55/I59)</f>
        <v>0.55555555555555558</v>
      </c>
      <c r="J56" s="76">
        <f t="shared" ref="J56:K56" si="120">(J55/J59)</f>
        <v>0.35714285714285715</v>
      </c>
      <c r="K56" s="76">
        <f t="shared" si="120"/>
        <v>0.42857142857142855</v>
      </c>
      <c r="L56" s="97">
        <f t="shared" ref="L56" si="121">(L55/L59)</f>
        <v>0.40277777777777779</v>
      </c>
      <c r="M56" s="106"/>
      <c r="N56" s="106"/>
      <c r="O56" s="106"/>
      <c r="P56" s="106"/>
      <c r="Q56" s="76">
        <f t="shared" ref="Q56:T56" si="122">(Q55/Q59)</f>
        <v>0.52380952380952384</v>
      </c>
      <c r="R56" s="76">
        <f t="shared" si="122"/>
        <v>0.47058823529411764</v>
      </c>
      <c r="S56" s="76">
        <f t="shared" si="122"/>
        <v>0.3</v>
      </c>
      <c r="T56" s="76">
        <f t="shared" si="122"/>
        <v>0.41176470588235292</v>
      </c>
      <c r="U56" s="96">
        <f t="shared" ref="U56:AA56" si="123">(U55/U59)</f>
        <v>0.22222222222222221</v>
      </c>
      <c r="V56" s="97">
        <f t="shared" si="123"/>
        <v>0.40476190476190477</v>
      </c>
      <c r="W56" s="106"/>
      <c r="X56" s="106"/>
      <c r="Y56" s="106"/>
      <c r="Z56" s="106"/>
      <c r="AA56" s="104">
        <f t="shared" si="123"/>
        <v>0.40384615384615385</v>
      </c>
      <c r="AB56" s="126"/>
      <c r="AC56" s="126"/>
      <c r="AD56" s="126"/>
      <c r="AE56" s="126"/>
    </row>
    <row r="57" spans="2:31" x14ac:dyDescent="0.25">
      <c r="B57" s="26" t="s">
        <v>237</v>
      </c>
      <c r="C57" s="13" t="s">
        <v>307</v>
      </c>
      <c r="D57" s="13">
        <v>5</v>
      </c>
      <c r="E57" s="13">
        <v>7</v>
      </c>
      <c r="F57" s="13">
        <v>5</v>
      </c>
      <c r="G57" s="14">
        <v>8</v>
      </c>
      <c r="H57" s="14">
        <v>5</v>
      </c>
      <c r="I57" s="14">
        <v>2</v>
      </c>
      <c r="J57" s="14">
        <v>6</v>
      </c>
      <c r="K57" s="14">
        <v>5</v>
      </c>
      <c r="L57" s="15">
        <f>SUM(G57:K57)</f>
        <v>26</v>
      </c>
      <c r="M57" s="69">
        <f>AVERAGE(G57:K57)</f>
        <v>5.2</v>
      </c>
      <c r="N57" s="15">
        <f>MAX(G57:K57)-MIN(G57:K57)</f>
        <v>6</v>
      </c>
      <c r="O57" s="69">
        <f>_xlfn.STDEV.P(G57:K57)</f>
        <v>1.9390719429665315</v>
      </c>
      <c r="P57" s="69">
        <f>(U57-M57)</f>
        <v>-1.2000000000000002</v>
      </c>
      <c r="Q57" s="14">
        <v>8</v>
      </c>
      <c r="R57" s="14">
        <v>4</v>
      </c>
      <c r="S57" s="14">
        <v>12</v>
      </c>
      <c r="T57" s="14">
        <v>7</v>
      </c>
      <c r="U57" s="16">
        <v>4</v>
      </c>
      <c r="V57" s="15">
        <f>SUM(Q57:U57)</f>
        <v>35</v>
      </c>
      <c r="W57" s="69">
        <f>AVERAGE(Q57:U57)</f>
        <v>7</v>
      </c>
      <c r="X57" s="15">
        <f>MAX(Q57:U57)-MIN(Q57:U57)</f>
        <v>8</v>
      </c>
      <c r="Y57" s="69">
        <f>_xlfn.STDEV.P(Q57:U57)</f>
        <v>2.9664793948382653</v>
      </c>
      <c r="Z57" s="69">
        <f t="shared" si="113"/>
        <v>-3</v>
      </c>
      <c r="AA57" s="17">
        <f t="shared" si="114"/>
        <v>61</v>
      </c>
      <c r="AB57" s="73">
        <f t="shared" si="115"/>
        <v>6.1</v>
      </c>
      <c r="AC57" s="17">
        <f t="shared" si="116"/>
        <v>10</v>
      </c>
      <c r="AD57" s="73">
        <f t="shared" si="117"/>
        <v>2.6627053911388696</v>
      </c>
      <c r="AE57" s="73">
        <f t="shared" si="118"/>
        <v>-2.0999999999999996</v>
      </c>
    </row>
    <row r="58" spans="2:31" s="194" customFormat="1" ht="15.75" thickBot="1" x14ac:dyDescent="0.3">
      <c r="B58" s="58" t="s">
        <v>28</v>
      </c>
      <c r="C58" s="35" t="s">
        <v>307</v>
      </c>
      <c r="D58" s="191">
        <f>(D57/D59)</f>
        <v>0.41666666666666669</v>
      </c>
      <c r="E58" s="191">
        <f t="shared" ref="E58:H58" si="124">(E57/E59)</f>
        <v>0.58333333333333337</v>
      </c>
      <c r="F58" s="191">
        <f t="shared" si="124"/>
        <v>0.625</v>
      </c>
      <c r="G58" s="76">
        <f t="shared" si="124"/>
        <v>0.44444444444444442</v>
      </c>
      <c r="H58" s="76">
        <f t="shared" si="124"/>
        <v>0.29411764705882354</v>
      </c>
      <c r="I58" s="76">
        <f>(I57/I59)</f>
        <v>0.22222222222222221</v>
      </c>
      <c r="J58" s="76">
        <f t="shared" ref="J58:K58" si="125">(J57/J59)</f>
        <v>0.42857142857142855</v>
      </c>
      <c r="K58" s="76">
        <f t="shared" si="125"/>
        <v>0.35714285714285715</v>
      </c>
      <c r="L58" s="97">
        <f t="shared" ref="L58" si="126">(L57/L59)</f>
        <v>0.3611111111111111</v>
      </c>
      <c r="M58" s="106"/>
      <c r="N58" s="106"/>
      <c r="O58" s="106"/>
      <c r="P58" s="106"/>
      <c r="Q58" s="76">
        <f t="shared" ref="Q58:T58" si="127">(Q57/Q59)</f>
        <v>0.38095238095238093</v>
      </c>
      <c r="R58" s="76">
        <f t="shared" si="127"/>
        <v>0.23529411764705882</v>
      </c>
      <c r="S58" s="76">
        <f t="shared" si="127"/>
        <v>0.6</v>
      </c>
      <c r="T58" s="76">
        <f t="shared" si="127"/>
        <v>0.41176470588235292</v>
      </c>
      <c r="U58" s="96">
        <f t="shared" ref="U58:AA58" si="128">(U57/U59)</f>
        <v>0.44444444444444442</v>
      </c>
      <c r="V58" s="97">
        <f t="shared" si="128"/>
        <v>0.41666666666666669</v>
      </c>
      <c r="W58" s="106"/>
      <c r="X58" s="106"/>
      <c r="Y58" s="106"/>
      <c r="Z58" s="106"/>
      <c r="AA58" s="104">
        <f t="shared" si="128"/>
        <v>0.39102564102564102</v>
      </c>
      <c r="AB58" s="126"/>
      <c r="AC58" s="126"/>
      <c r="AD58" s="126"/>
      <c r="AE58" s="126"/>
    </row>
    <row r="59" spans="2:31" ht="24" x14ac:dyDescent="0.25">
      <c r="B59" s="36" t="s">
        <v>238</v>
      </c>
      <c r="C59" s="13" t="s">
        <v>307</v>
      </c>
      <c r="D59" s="116">
        <v>12</v>
      </c>
      <c r="E59" s="116">
        <v>12</v>
      </c>
      <c r="F59" s="116">
        <v>8</v>
      </c>
      <c r="G59" s="117">
        <v>18</v>
      </c>
      <c r="H59" s="117">
        <v>17</v>
      </c>
      <c r="I59" s="117">
        <v>9</v>
      </c>
      <c r="J59" s="117">
        <v>14</v>
      </c>
      <c r="K59" s="117">
        <v>14</v>
      </c>
      <c r="L59" s="118">
        <f>SUM(G59:K59)</f>
        <v>72</v>
      </c>
      <c r="M59" s="118">
        <f>AVERAGE(G59:K59)</f>
        <v>14.4</v>
      </c>
      <c r="N59" s="118">
        <f>MAX(G59:K59)-MIN(G59:K59)</f>
        <v>9</v>
      </c>
      <c r="O59" s="119">
        <f>_xlfn.STDEV.P(G59:K59)</f>
        <v>3.1368774282716245</v>
      </c>
      <c r="P59" s="119">
        <f>(U59-M59)</f>
        <v>-5.4</v>
      </c>
      <c r="Q59" s="117">
        <v>21</v>
      </c>
      <c r="R59" s="117">
        <v>17</v>
      </c>
      <c r="S59" s="117">
        <v>20</v>
      </c>
      <c r="T59" s="117">
        <v>17</v>
      </c>
      <c r="U59" s="120">
        <v>9</v>
      </c>
      <c r="V59" s="118">
        <f>SUM(Q59:U59)</f>
        <v>84</v>
      </c>
      <c r="W59" s="119">
        <f>AVERAGE(Q59:U59)</f>
        <v>16.8</v>
      </c>
      <c r="X59" s="118">
        <f>MAX(Q59:U59)-MIN(Q59:U59)</f>
        <v>12</v>
      </c>
      <c r="Y59" s="119">
        <f>_xlfn.STDEV.P(Q59:U59)</f>
        <v>4.2142615011410953</v>
      </c>
      <c r="Z59" s="119">
        <f>(U59-W59)</f>
        <v>-7.8000000000000007</v>
      </c>
      <c r="AA59" s="121">
        <f t="shared" si="114"/>
        <v>156</v>
      </c>
      <c r="AB59" s="122">
        <f t="shared" si="115"/>
        <v>15.6</v>
      </c>
      <c r="AC59" s="121">
        <f t="shared" si="116"/>
        <v>12</v>
      </c>
      <c r="AD59" s="122">
        <f t="shared" si="117"/>
        <v>3.9038442591886269</v>
      </c>
      <c r="AE59" s="122">
        <f>(U59-AB59)</f>
        <v>-6.6</v>
      </c>
    </row>
    <row r="60" spans="2:31" ht="36" x14ac:dyDescent="0.25">
      <c r="B60" s="160" t="s">
        <v>338</v>
      </c>
      <c r="C60" s="13" t="s">
        <v>307</v>
      </c>
      <c r="D60" s="13">
        <v>46</v>
      </c>
      <c r="E60" s="13">
        <v>53</v>
      </c>
      <c r="F60" s="13">
        <v>62</v>
      </c>
      <c r="G60" s="14">
        <v>57</v>
      </c>
      <c r="H60" s="14">
        <v>66</v>
      </c>
      <c r="I60" s="14">
        <v>40</v>
      </c>
      <c r="J60" s="14">
        <v>42</v>
      </c>
      <c r="K60" s="14">
        <v>50</v>
      </c>
      <c r="L60" s="15">
        <f>SUM(G60:K60)</f>
        <v>255</v>
      </c>
      <c r="M60" s="15">
        <f>AVERAGE(G60:K60)</f>
        <v>51</v>
      </c>
      <c r="N60" s="15">
        <f>MAX(G60:K60)-MIN(G60:K60)</f>
        <v>26</v>
      </c>
      <c r="O60" s="69">
        <f>_xlfn.STDEV.P(G60:K60)</f>
        <v>9.633275663033837</v>
      </c>
      <c r="P60" s="15">
        <f>(U60-M60)</f>
        <v>12</v>
      </c>
      <c r="Q60" s="14">
        <v>66</v>
      </c>
      <c r="R60" s="14">
        <v>58</v>
      </c>
      <c r="S60" s="14">
        <v>64</v>
      </c>
      <c r="T60" s="14">
        <v>60</v>
      </c>
      <c r="U60" s="16">
        <v>63</v>
      </c>
      <c r="V60" s="15">
        <f>SUM(Q60:U60)</f>
        <v>311</v>
      </c>
      <c r="W60" s="15">
        <f>AVERAGE(Q60:U60)</f>
        <v>62.2</v>
      </c>
      <c r="X60" s="15">
        <f>MAX(Q60:U60)-MIN(Q60:U60)</f>
        <v>8</v>
      </c>
      <c r="Y60" s="69">
        <f>_xlfn.STDEV.P(Q60:U60)</f>
        <v>2.8565713714171399</v>
      </c>
      <c r="Z60" s="15">
        <f>(U60-W60)</f>
        <v>0.79999999999999716</v>
      </c>
      <c r="AA60" s="17">
        <f t="shared" si="114"/>
        <v>566</v>
      </c>
      <c r="AB60" s="73">
        <f t="shared" si="115"/>
        <v>56.6</v>
      </c>
      <c r="AC60" s="17">
        <f t="shared" si="116"/>
        <v>26</v>
      </c>
      <c r="AD60" s="73">
        <f t="shared" si="117"/>
        <v>9.0465463023189141</v>
      </c>
      <c r="AE60" s="73">
        <f>(U60-AB60)</f>
        <v>6.3999999999999986</v>
      </c>
    </row>
    <row r="61" spans="2:31" ht="24" x14ac:dyDescent="0.25">
      <c r="B61" s="67" t="s">
        <v>239</v>
      </c>
      <c r="C61" s="68" t="s">
        <v>307</v>
      </c>
      <c r="D61" s="245">
        <f>(D59/D60)</f>
        <v>0.2608695652173913</v>
      </c>
      <c r="E61" s="245">
        <f t="shared" ref="E61:H61" si="129">(E59/E60)</f>
        <v>0.22641509433962265</v>
      </c>
      <c r="F61" s="245">
        <f t="shared" si="129"/>
        <v>0.12903225806451613</v>
      </c>
      <c r="G61" s="75">
        <f t="shared" si="129"/>
        <v>0.31578947368421051</v>
      </c>
      <c r="H61" s="75">
        <f t="shared" si="129"/>
        <v>0.25757575757575757</v>
      </c>
      <c r="I61" s="75">
        <f>(I59/I60)</f>
        <v>0.22500000000000001</v>
      </c>
      <c r="J61" s="75">
        <f t="shared" ref="J61:K61" si="130">(J59/J60)</f>
        <v>0.33333333333333331</v>
      </c>
      <c r="K61" s="75">
        <f t="shared" si="130"/>
        <v>0.28000000000000003</v>
      </c>
      <c r="L61" s="113">
        <f>(L59/L60)</f>
        <v>0.28235294117647058</v>
      </c>
      <c r="M61" s="157"/>
      <c r="N61" s="157"/>
      <c r="O61" s="157"/>
      <c r="P61" s="157"/>
      <c r="Q61" s="75">
        <f t="shared" ref="Q61:T61" si="131">(Q59/Q60)</f>
        <v>0.31818181818181818</v>
      </c>
      <c r="R61" s="75">
        <f t="shared" si="131"/>
        <v>0.29310344827586204</v>
      </c>
      <c r="S61" s="75">
        <f t="shared" si="131"/>
        <v>0.3125</v>
      </c>
      <c r="T61" s="75">
        <f t="shared" si="131"/>
        <v>0.28333333333333333</v>
      </c>
      <c r="U61" s="111">
        <f t="shared" ref="U61:V61" si="132">(U59/U60)</f>
        <v>0.14285714285714285</v>
      </c>
      <c r="V61" s="113">
        <f t="shared" si="132"/>
        <v>0.27009646302250806</v>
      </c>
      <c r="W61" s="157"/>
      <c r="X61" s="157"/>
      <c r="Y61" s="157"/>
      <c r="Z61" s="157"/>
      <c r="AA61" s="112">
        <f>(AA59/AA60)</f>
        <v>0.2756183745583039</v>
      </c>
      <c r="AB61" s="156"/>
      <c r="AC61" s="156"/>
      <c r="AD61" s="156"/>
      <c r="AE61" s="156"/>
    </row>
    <row r="63" spans="2:31" x14ac:dyDescent="0.25">
      <c r="B63" s="274"/>
      <c r="C63" s="283" t="s">
        <v>255</v>
      </c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</row>
    <row r="64" spans="2:31" ht="24.75" thickBot="1" x14ac:dyDescent="0.3">
      <c r="B64" s="18"/>
      <c r="C64" s="19">
        <v>2009</v>
      </c>
      <c r="D64" s="19">
        <v>2010</v>
      </c>
      <c r="E64" s="19">
        <v>2011</v>
      </c>
      <c r="F64" s="19">
        <v>2012</v>
      </c>
      <c r="G64" s="20">
        <v>2013</v>
      </c>
      <c r="H64" s="20">
        <v>2014</v>
      </c>
      <c r="I64" s="20">
        <v>2015</v>
      </c>
      <c r="J64" s="20">
        <v>2016</v>
      </c>
      <c r="K64" s="20">
        <v>2017</v>
      </c>
      <c r="L64" s="21" t="s">
        <v>0</v>
      </c>
      <c r="M64" s="21" t="s">
        <v>1</v>
      </c>
      <c r="N64" s="21" t="s">
        <v>2</v>
      </c>
      <c r="O64" s="21" t="s">
        <v>3</v>
      </c>
      <c r="P64" s="21" t="s">
        <v>435</v>
      </c>
      <c r="Q64" s="20">
        <v>2018</v>
      </c>
      <c r="R64" s="20">
        <v>2019</v>
      </c>
      <c r="S64" s="20">
        <v>2020</v>
      </c>
      <c r="T64" s="20">
        <v>2021</v>
      </c>
      <c r="U64" s="22">
        <v>2022</v>
      </c>
      <c r="V64" s="21" t="s">
        <v>0</v>
      </c>
      <c r="W64" s="21" t="s">
        <v>1</v>
      </c>
      <c r="X64" s="21" t="s">
        <v>2</v>
      </c>
      <c r="Y64" s="21" t="s">
        <v>3</v>
      </c>
      <c r="Z64" s="21" t="s">
        <v>435</v>
      </c>
      <c r="AA64" s="23" t="s">
        <v>5</v>
      </c>
      <c r="AB64" s="23" t="s">
        <v>6</v>
      </c>
      <c r="AC64" s="23" t="s">
        <v>7</v>
      </c>
      <c r="AD64" s="23" t="s">
        <v>8</v>
      </c>
      <c r="AE64" s="23" t="s">
        <v>435</v>
      </c>
    </row>
    <row r="65" spans="2:31" x14ac:dyDescent="0.25">
      <c r="B65" s="59">
        <v>700</v>
      </c>
      <c r="C65" s="38" t="s">
        <v>307</v>
      </c>
      <c r="D65" s="38">
        <v>1</v>
      </c>
      <c r="E65" s="38">
        <v>0</v>
      </c>
      <c r="F65" s="38">
        <v>0</v>
      </c>
      <c r="G65" s="39">
        <v>0</v>
      </c>
      <c r="H65" s="39">
        <v>1</v>
      </c>
      <c r="I65" s="39">
        <v>0</v>
      </c>
      <c r="J65" s="39">
        <v>0</v>
      </c>
      <c r="K65" s="39">
        <v>0</v>
      </c>
      <c r="L65" s="40">
        <f>SUM(G65:K65)</f>
        <v>1</v>
      </c>
      <c r="M65" s="141">
        <f>AVERAGE(G65:K65)</f>
        <v>0.2</v>
      </c>
      <c r="N65" s="40">
        <f>MAX(G65:K65)-MIN(G65:K65)</f>
        <v>1</v>
      </c>
      <c r="O65" s="141">
        <f>_xlfn.STDEV.P(G65:K65)</f>
        <v>0.4</v>
      </c>
      <c r="P65" s="141">
        <f>(U65-M65)</f>
        <v>-0.2</v>
      </c>
      <c r="Q65" s="39">
        <v>0</v>
      </c>
      <c r="R65" s="39">
        <v>0</v>
      </c>
      <c r="S65" s="39">
        <v>0</v>
      </c>
      <c r="T65" s="39">
        <v>0</v>
      </c>
      <c r="U65" s="41"/>
      <c r="V65" s="40">
        <f>SUM(Q65:U65)</f>
        <v>0</v>
      </c>
      <c r="W65" s="141">
        <f>AVERAGE(Q65:U65)</f>
        <v>0</v>
      </c>
      <c r="X65" s="40">
        <f>MAX(Q65:U65)-MIN(Q65:U65)</f>
        <v>0</v>
      </c>
      <c r="Y65" s="141">
        <f>_xlfn.STDEV.P(Q65:U65)</f>
        <v>0</v>
      </c>
      <c r="Z65" s="141">
        <f>(U65-W65)</f>
        <v>0</v>
      </c>
      <c r="AA65" s="42">
        <f>SUM(Q65:U65,G65:K65)</f>
        <v>1</v>
      </c>
      <c r="AB65" s="144">
        <f>AVERAGE(Q65:U65,G65:K65)</f>
        <v>0.1111111111111111</v>
      </c>
      <c r="AC65" s="42">
        <f>MAX(Q65:U65,G65:K65)-MIN(Q65:U65,G65:K65)</f>
        <v>1</v>
      </c>
      <c r="AD65" s="144">
        <f>_xlfn.STDEV.P(Q65:U65,G65:K65)</f>
        <v>0.31426968052735443</v>
      </c>
      <c r="AE65" s="144">
        <f>(U65-AB65)</f>
        <v>-0.1111111111111111</v>
      </c>
    </row>
    <row r="66" spans="2:31" ht="15.75" thickBot="1" x14ac:dyDescent="0.3">
      <c r="B66" s="58" t="s">
        <v>28</v>
      </c>
      <c r="C66" s="43" t="s">
        <v>307</v>
      </c>
      <c r="D66" s="247">
        <f>(D65/D113)</f>
        <v>8.3333333333333329E-2</v>
      </c>
      <c r="E66" s="247">
        <f t="shared" ref="E66:H66" si="133">(E65/E113)</f>
        <v>0</v>
      </c>
      <c r="F66" s="247">
        <f t="shared" si="133"/>
        <v>0</v>
      </c>
      <c r="G66" s="138">
        <f t="shared" si="133"/>
        <v>0</v>
      </c>
      <c r="H66" s="138">
        <f t="shared" si="133"/>
        <v>5.8823529411764705E-2</v>
      </c>
      <c r="I66" s="138">
        <f>(I65/I113)</f>
        <v>0</v>
      </c>
      <c r="J66" s="138">
        <f t="shared" ref="J66:K66" si="134">(J65/J113)</f>
        <v>0</v>
      </c>
      <c r="K66" s="138">
        <f t="shared" si="134"/>
        <v>0</v>
      </c>
      <c r="L66" s="139">
        <f t="shared" ref="L66" si="135">(L65/L113)</f>
        <v>1.3888888888888888E-2</v>
      </c>
      <c r="M66" s="137"/>
      <c r="N66" s="137"/>
      <c r="O66" s="137"/>
      <c r="P66" s="137"/>
      <c r="Q66" s="138">
        <f t="shared" ref="Q66:T66" si="136">(Q65/Q113)</f>
        <v>0</v>
      </c>
      <c r="R66" s="138">
        <f t="shared" si="136"/>
        <v>0</v>
      </c>
      <c r="S66" s="138">
        <f t="shared" si="136"/>
        <v>0</v>
      </c>
      <c r="T66" s="138">
        <f t="shared" si="136"/>
        <v>0</v>
      </c>
      <c r="U66" s="136">
        <f t="shared" ref="U66:AA66" si="137">(U65/U113)</f>
        <v>0</v>
      </c>
      <c r="V66" s="139">
        <f t="shared" si="137"/>
        <v>0</v>
      </c>
      <c r="W66" s="137"/>
      <c r="X66" s="137"/>
      <c r="Y66" s="137"/>
      <c r="Z66" s="137"/>
      <c r="AA66" s="140">
        <f t="shared" si="137"/>
        <v>6.41025641025641E-3</v>
      </c>
      <c r="AB66" s="192"/>
      <c r="AC66" s="192"/>
      <c r="AD66" s="192"/>
      <c r="AE66" s="192"/>
    </row>
    <row r="67" spans="2:31" x14ac:dyDescent="0.25">
      <c r="B67" s="59">
        <v>800</v>
      </c>
      <c r="C67" s="38" t="s">
        <v>307</v>
      </c>
      <c r="D67" s="38">
        <v>0</v>
      </c>
      <c r="E67" s="38">
        <v>0</v>
      </c>
      <c r="F67" s="38">
        <v>0</v>
      </c>
      <c r="G67" s="39">
        <v>0</v>
      </c>
      <c r="H67" s="39">
        <v>0</v>
      </c>
      <c r="I67" s="39">
        <v>1</v>
      </c>
      <c r="J67" s="39">
        <v>0</v>
      </c>
      <c r="K67" s="39">
        <v>0</v>
      </c>
      <c r="L67" s="40">
        <f t="shared" ref="L67:L114" si="138">SUM(G67:K67)</f>
        <v>1</v>
      </c>
      <c r="M67" s="141">
        <f t="shared" ref="M67:M114" si="139">AVERAGE(G67:K67)</f>
        <v>0.2</v>
      </c>
      <c r="N67" s="40">
        <f t="shared" ref="N67:N114" si="140">MAX(G67:K67)-MIN(G67:K67)</f>
        <v>1</v>
      </c>
      <c r="O67" s="141">
        <f t="shared" ref="O67:O114" si="141">_xlfn.STDEV.P(G67:K67)</f>
        <v>0.4</v>
      </c>
      <c r="P67" s="141">
        <f>(U67-M67)</f>
        <v>-0.2</v>
      </c>
      <c r="Q67" s="39">
        <v>0</v>
      </c>
      <c r="R67" s="39">
        <v>1</v>
      </c>
      <c r="S67" s="39">
        <v>0</v>
      </c>
      <c r="T67" s="39">
        <v>1</v>
      </c>
      <c r="U67" s="41"/>
      <c r="V67" s="40">
        <f>SUM(Q67:U67)</f>
        <v>2</v>
      </c>
      <c r="W67" s="141">
        <f>AVERAGE(Q67:U67)</f>
        <v>0.5</v>
      </c>
      <c r="X67" s="40">
        <f>MAX(Q67:U67)-MIN(Q67:U67)</f>
        <v>1</v>
      </c>
      <c r="Y67" s="141">
        <f>_xlfn.STDEV.P(Q67:U67)</f>
        <v>0.5</v>
      </c>
      <c r="Z67" s="141">
        <f t="shared" ref="Z67:Z111" si="142">(U67-W67)</f>
        <v>-0.5</v>
      </c>
      <c r="AA67" s="42">
        <f t="shared" ref="AA67:AA114" si="143">SUM(Q67:U67,G67:K67)</f>
        <v>3</v>
      </c>
      <c r="AB67" s="144">
        <f t="shared" ref="AB67:AB114" si="144">AVERAGE(Q67:U67,G67:K67)</f>
        <v>0.33333333333333331</v>
      </c>
      <c r="AC67" s="42">
        <f t="shared" ref="AC67:AC114" si="145">MAX(Q67:U67,G67:K67)-MIN(Q67:U67,G67:K67)</f>
        <v>1</v>
      </c>
      <c r="AD67" s="144">
        <f t="shared" ref="AD67:AD114" si="146">_xlfn.STDEV.P(Q67:U67,G67:K67)</f>
        <v>0.47140452079103168</v>
      </c>
      <c r="AE67" s="144">
        <f t="shared" ref="AE67:AE111" si="147">(U67-AB67)</f>
        <v>-0.33333333333333331</v>
      </c>
    </row>
    <row r="68" spans="2:31" ht="15.75" thickBot="1" x14ac:dyDescent="0.3">
      <c r="B68" s="58" t="s">
        <v>28</v>
      </c>
      <c r="C68" s="43" t="s">
        <v>307</v>
      </c>
      <c r="D68" s="247">
        <f>(D67/D113)</f>
        <v>0</v>
      </c>
      <c r="E68" s="247">
        <f t="shared" ref="E68:H68" si="148">(E67/E113)</f>
        <v>0</v>
      </c>
      <c r="F68" s="247">
        <f t="shared" si="148"/>
        <v>0</v>
      </c>
      <c r="G68" s="138">
        <f t="shared" si="148"/>
        <v>0</v>
      </c>
      <c r="H68" s="138">
        <f t="shared" si="148"/>
        <v>0</v>
      </c>
      <c r="I68" s="138">
        <f>(I67/I113)</f>
        <v>0.1111111111111111</v>
      </c>
      <c r="J68" s="138">
        <f t="shared" ref="J68:K68" si="149">(J67/J113)</f>
        <v>0</v>
      </c>
      <c r="K68" s="138">
        <f t="shared" si="149"/>
        <v>0</v>
      </c>
      <c r="L68" s="139">
        <f t="shared" ref="L68" si="150">(L67/L113)</f>
        <v>1.3888888888888888E-2</v>
      </c>
      <c r="M68" s="137"/>
      <c r="N68" s="137"/>
      <c r="O68" s="137"/>
      <c r="P68" s="137"/>
      <c r="Q68" s="138">
        <f t="shared" ref="Q68:T68" si="151">(Q67/Q113)</f>
        <v>0</v>
      </c>
      <c r="R68" s="138">
        <f t="shared" si="151"/>
        <v>5.8823529411764705E-2</v>
      </c>
      <c r="S68" s="138">
        <f t="shared" si="151"/>
        <v>0</v>
      </c>
      <c r="T68" s="138">
        <f t="shared" si="151"/>
        <v>5.8823529411764705E-2</v>
      </c>
      <c r="U68" s="136">
        <f t="shared" ref="U68:AA68" si="152">(U67/U113)</f>
        <v>0</v>
      </c>
      <c r="V68" s="139">
        <f t="shared" si="152"/>
        <v>2.3809523809523808E-2</v>
      </c>
      <c r="W68" s="137"/>
      <c r="X68" s="137"/>
      <c r="Y68" s="137"/>
      <c r="Z68" s="137"/>
      <c r="AA68" s="140">
        <f t="shared" si="152"/>
        <v>1.9230769230769232E-2</v>
      </c>
      <c r="AB68" s="192"/>
      <c r="AC68" s="192"/>
      <c r="AD68" s="192"/>
      <c r="AE68" s="192"/>
    </row>
    <row r="69" spans="2:31" x14ac:dyDescent="0.25">
      <c r="B69" s="59">
        <v>900</v>
      </c>
      <c r="C69" s="38" t="s">
        <v>307</v>
      </c>
      <c r="D69" s="38">
        <v>0</v>
      </c>
      <c r="E69" s="38">
        <v>0</v>
      </c>
      <c r="F69" s="38">
        <v>0</v>
      </c>
      <c r="G69" s="39">
        <v>0</v>
      </c>
      <c r="H69" s="39">
        <v>3</v>
      </c>
      <c r="I69" s="39">
        <v>0</v>
      </c>
      <c r="J69" s="39">
        <v>0</v>
      </c>
      <c r="K69" s="39">
        <v>1</v>
      </c>
      <c r="L69" s="40">
        <f t="shared" si="138"/>
        <v>4</v>
      </c>
      <c r="M69" s="141">
        <f t="shared" si="139"/>
        <v>0.8</v>
      </c>
      <c r="N69" s="40">
        <f t="shared" si="140"/>
        <v>3</v>
      </c>
      <c r="O69" s="141">
        <f t="shared" si="141"/>
        <v>1.1661903789690602</v>
      </c>
      <c r="P69" s="141">
        <f>(U69-M69)</f>
        <v>-0.8</v>
      </c>
      <c r="Q69" s="39">
        <v>0</v>
      </c>
      <c r="R69" s="39">
        <v>0</v>
      </c>
      <c r="S69" s="39">
        <v>1</v>
      </c>
      <c r="T69" s="39">
        <v>0</v>
      </c>
      <c r="U69" s="41"/>
      <c r="V69" s="40">
        <f>SUM(Q69:U69)</f>
        <v>1</v>
      </c>
      <c r="W69" s="141">
        <f>AVERAGE(Q69:U69)</f>
        <v>0.25</v>
      </c>
      <c r="X69" s="40">
        <f>MAX(Q69:U69)-MIN(Q69:U69)</f>
        <v>1</v>
      </c>
      <c r="Y69" s="141">
        <f>_xlfn.STDEV.P(Q69:U69)</f>
        <v>0.4330127018922193</v>
      </c>
      <c r="Z69" s="141">
        <f t="shared" si="142"/>
        <v>-0.25</v>
      </c>
      <c r="AA69" s="42">
        <f t="shared" si="143"/>
        <v>5</v>
      </c>
      <c r="AB69" s="144">
        <f t="shared" si="144"/>
        <v>0.55555555555555558</v>
      </c>
      <c r="AC69" s="42">
        <f t="shared" si="145"/>
        <v>3</v>
      </c>
      <c r="AD69" s="144">
        <f t="shared" si="146"/>
        <v>0.95581391856029185</v>
      </c>
      <c r="AE69" s="144">
        <f t="shared" si="147"/>
        <v>-0.55555555555555558</v>
      </c>
    </row>
    <row r="70" spans="2:31" ht="15.75" thickBot="1" x14ac:dyDescent="0.3">
      <c r="B70" s="58" t="s">
        <v>28</v>
      </c>
      <c r="C70" s="43" t="s">
        <v>307</v>
      </c>
      <c r="D70" s="247">
        <f>(D69/D113)</f>
        <v>0</v>
      </c>
      <c r="E70" s="247">
        <f t="shared" ref="E70:H70" si="153">(E69/E113)</f>
        <v>0</v>
      </c>
      <c r="F70" s="247">
        <f t="shared" si="153"/>
        <v>0</v>
      </c>
      <c r="G70" s="138">
        <f t="shared" si="153"/>
        <v>0</v>
      </c>
      <c r="H70" s="138">
        <f t="shared" si="153"/>
        <v>0.17647058823529413</v>
      </c>
      <c r="I70" s="138">
        <f>(I69/I113)</f>
        <v>0</v>
      </c>
      <c r="J70" s="138">
        <f t="shared" ref="J70:K70" si="154">(J69/J113)</f>
        <v>0</v>
      </c>
      <c r="K70" s="138">
        <f t="shared" si="154"/>
        <v>7.1428571428571425E-2</v>
      </c>
      <c r="L70" s="139">
        <f t="shared" ref="L70" si="155">(L69/L113)</f>
        <v>5.5555555555555552E-2</v>
      </c>
      <c r="M70" s="137"/>
      <c r="N70" s="137"/>
      <c r="O70" s="137"/>
      <c r="P70" s="137"/>
      <c r="Q70" s="138">
        <f t="shared" ref="Q70:T70" si="156">(Q69/Q113)</f>
        <v>0</v>
      </c>
      <c r="R70" s="138">
        <f t="shared" si="156"/>
        <v>0</v>
      </c>
      <c r="S70" s="138">
        <f t="shared" si="156"/>
        <v>0.05</v>
      </c>
      <c r="T70" s="138">
        <f t="shared" si="156"/>
        <v>0</v>
      </c>
      <c r="U70" s="136">
        <f t="shared" ref="U70:AA70" si="157">(U69/U113)</f>
        <v>0</v>
      </c>
      <c r="V70" s="139">
        <f t="shared" si="157"/>
        <v>1.1904761904761904E-2</v>
      </c>
      <c r="W70" s="137"/>
      <c r="X70" s="137"/>
      <c r="Y70" s="137"/>
      <c r="Z70" s="137"/>
      <c r="AA70" s="140">
        <f t="shared" si="157"/>
        <v>3.2051282051282048E-2</v>
      </c>
      <c r="AB70" s="192"/>
      <c r="AC70" s="192"/>
      <c r="AD70" s="192"/>
      <c r="AE70" s="192"/>
    </row>
    <row r="71" spans="2:31" x14ac:dyDescent="0.25">
      <c r="B71" s="59">
        <v>1000</v>
      </c>
      <c r="C71" s="38" t="s">
        <v>307</v>
      </c>
      <c r="D71" s="38">
        <v>0</v>
      </c>
      <c r="E71" s="38">
        <v>0</v>
      </c>
      <c r="F71" s="38">
        <v>0</v>
      </c>
      <c r="G71" s="39">
        <v>0</v>
      </c>
      <c r="H71" s="39">
        <v>1</v>
      </c>
      <c r="I71" s="39">
        <v>0</v>
      </c>
      <c r="J71" s="39">
        <v>1</v>
      </c>
      <c r="K71" s="39">
        <v>1</v>
      </c>
      <c r="L71" s="40">
        <f t="shared" si="138"/>
        <v>3</v>
      </c>
      <c r="M71" s="141">
        <f t="shared" si="139"/>
        <v>0.6</v>
      </c>
      <c r="N71" s="40">
        <f t="shared" si="140"/>
        <v>1</v>
      </c>
      <c r="O71" s="141">
        <f t="shared" si="141"/>
        <v>0.4898979485566356</v>
      </c>
      <c r="P71" s="141">
        <f>(U71-M71)</f>
        <v>-0.6</v>
      </c>
      <c r="Q71" s="39">
        <v>0</v>
      </c>
      <c r="R71" s="39">
        <v>1</v>
      </c>
      <c r="S71" s="39">
        <v>1</v>
      </c>
      <c r="T71" s="39">
        <v>1</v>
      </c>
      <c r="U71" s="41"/>
      <c r="V71" s="40">
        <f>SUM(Q71:U71)</f>
        <v>3</v>
      </c>
      <c r="W71" s="141">
        <f>AVERAGE(Q71:U71)</f>
        <v>0.75</v>
      </c>
      <c r="X71" s="40">
        <f>MAX(Q71:U71)-MIN(Q71:U71)</f>
        <v>1</v>
      </c>
      <c r="Y71" s="141">
        <f>_xlfn.STDEV.P(Q71:U71)</f>
        <v>0.4330127018922193</v>
      </c>
      <c r="Z71" s="141">
        <f t="shared" si="142"/>
        <v>-0.75</v>
      </c>
      <c r="AA71" s="42">
        <f t="shared" si="143"/>
        <v>6</v>
      </c>
      <c r="AB71" s="144">
        <f t="shared" si="144"/>
        <v>0.66666666666666663</v>
      </c>
      <c r="AC71" s="42">
        <f t="shared" si="145"/>
        <v>1</v>
      </c>
      <c r="AD71" s="144">
        <f t="shared" si="146"/>
        <v>0.47140452079103168</v>
      </c>
      <c r="AE71" s="144">
        <f t="shared" si="147"/>
        <v>-0.66666666666666663</v>
      </c>
    </row>
    <row r="72" spans="2:31" ht="15.75" thickBot="1" x14ac:dyDescent="0.3">
      <c r="B72" s="58" t="s">
        <v>28</v>
      </c>
      <c r="C72" s="43" t="s">
        <v>307</v>
      </c>
      <c r="D72" s="247">
        <f>(D71/D113)</f>
        <v>0</v>
      </c>
      <c r="E72" s="247">
        <f t="shared" ref="E72:H72" si="158">(E71/E113)</f>
        <v>0</v>
      </c>
      <c r="F72" s="247">
        <f t="shared" si="158"/>
        <v>0</v>
      </c>
      <c r="G72" s="138">
        <f t="shared" si="158"/>
        <v>0</v>
      </c>
      <c r="H72" s="138">
        <f t="shared" si="158"/>
        <v>5.8823529411764705E-2</v>
      </c>
      <c r="I72" s="138">
        <f>(I71/I113)</f>
        <v>0</v>
      </c>
      <c r="J72" s="138">
        <f t="shared" ref="J72:K72" si="159">(J71/J113)</f>
        <v>7.1428571428571425E-2</v>
      </c>
      <c r="K72" s="138">
        <f t="shared" si="159"/>
        <v>7.1428571428571425E-2</v>
      </c>
      <c r="L72" s="139">
        <f t="shared" ref="L72" si="160">(L71/L113)</f>
        <v>4.1666666666666664E-2</v>
      </c>
      <c r="M72" s="137"/>
      <c r="N72" s="137"/>
      <c r="O72" s="137"/>
      <c r="P72" s="137"/>
      <c r="Q72" s="138">
        <f t="shared" ref="Q72:T72" si="161">(Q71/Q113)</f>
        <v>0</v>
      </c>
      <c r="R72" s="138">
        <f t="shared" si="161"/>
        <v>5.8823529411764705E-2</v>
      </c>
      <c r="S72" s="138">
        <f t="shared" si="161"/>
        <v>0.05</v>
      </c>
      <c r="T72" s="138">
        <f t="shared" si="161"/>
        <v>5.8823529411764705E-2</v>
      </c>
      <c r="U72" s="136">
        <f t="shared" ref="U72:AA72" si="162">(U71/U113)</f>
        <v>0</v>
      </c>
      <c r="V72" s="139">
        <f t="shared" si="162"/>
        <v>3.5714285714285712E-2</v>
      </c>
      <c r="W72" s="137"/>
      <c r="X72" s="137"/>
      <c r="Y72" s="137"/>
      <c r="Z72" s="137"/>
      <c r="AA72" s="140">
        <f t="shared" si="162"/>
        <v>3.8461538461538464E-2</v>
      </c>
      <c r="AB72" s="192"/>
      <c r="AC72" s="192"/>
      <c r="AD72" s="192"/>
      <c r="AE72" s="192"/>
    </row>
    <row r="73" spans="2:31" x14ac:dyDescent="0.25">
      <c r="B73" s="59">
        <v>1100</v>
      </c>
      <c r="C73" s="38" t="s">
        <v>307</v>
      </c>
      <c r="D73" s="38">
        <v>0</v>
      </c>
      <c r="E73" s="38">
        <v>0</v>
      </c>
      <c r="F73" s="38">
        <v>0</v>
      </c>
      <c r="G73" s="39">
        <v>0</v>
      </c>
      <c r="H73" s="39">
        <v>0</v>
      </c>
      <c r="I73" s="39">
        <v>1</v>
      </c>
      <c r="J73" s="39">
        <v>1</v>
      </c>
      <c r="K73" s="39">
        <v>0</v>
      </c>
      <c r="L73" s="40">
        <f t="shared" si="138"/>
        <v>2</v>
      </c>
      <c r="M73" s="141">
        <f t="shared" si="139"/>
        <v>0.4</v>
      </c>
      <c r="N73" s="40">
        <f t="shared" si="140"/>
        <v>1</v>
      </c>
      <c r="O73" s="141">
        <f t="shared" si="141"/>
        <v>0.4898979485566356</v>
      </c>
      <c r="P73" s="141">
        <f>(U73-M73)</f>
        <v>-0.4</v>
      </c>
      <c r="Q73" s="39">
        <v>1</v>
      </c>
      <c r="R73" s="39">
        <v>0</v>
      </c>
      <c r="S73" s="39">
        <v>0</v>
      </c>
      <c r="T73" s="39">
        <v>0</v>
      </c>
      <c r="U73" s="41"/>
      <c r="V73" s="40">
        <f>SUM(Q73:U73)</f>
        <v>1</v>
      </c>
      <c r="W73" s="141">
        <f>AVERAGE(Q73:U73)</f>
        <v>0.25</v>
      </c>
      <c r="X73" s="40">
        <f>MAX(Q73:U73)-MIN(Q73:U73)</f>
        <v>1</v>
      </c>
      <c r="Y73" s="141">
        <f>_xlfn.STDEV.P(Q73:U73)</f>
        <v>0.4330127018922193</v>
      </c>
      <c r="Z73" s="141">
        <f t="shared" si="142"/>
        <v>-0.25</v>
      </c>
      <c r="AA73" s="42">
        <f t="shared" si="143"/>
        <v>3</v>
      </c>
      <c r="AB73" s="144">
        <f t="shared" si="144"/>
        <v>0.33333333333333331</v>
      </c>
      <c r="AC73" s="42">
        <f t="shared" si="145"/>
        <v>1</v>
      </c>
      <c r="AD73" s="144">
        <f t="shared" si="146"/>
        <v>0.47140452079103168</v>
      </c>
      <c r="AE73" s="144">
        <f t="shared" si="147"/>
        <v>-0.33333333333333331</v>
      </c>
    </row>
    <row r="74" spans="2:31" ht="15.75" thickBot="1" x14ac:dyDescent="0.3">
      <c r="B74" s="58" t="s">
        <v>28</v>
      </c>
      <c r="C74" s="43" t="s">
        <v>307</v>
      </c>
      <c r="D74" s="247">
        <f>(D73/D113)</f>
        <v>0</v>
      </c>
      <c r="E74" s="247">
        <f t="shared" ref="E74:H74" si="163">(E73/E113)</f>
        <v>0</v>
      </c>
      <c r="F74" s="247">
        <f t="shared" si="163"/>
        <v>0</v>
      </c>
      <c r="G74" s="138">
        <f t="shared" si="163"/>
        <v>0</v>
      </c>
      <c r="H74" s="138">
        <f t="shared" si="163"/>
        <v>0</v>
      </c>
      <c r="I74" s="138">
        <f>(I73/I113)</f>
        <v>0.1111111111111111</v>
      </c>
      <c r="J74" s="138">
        <f t="shared" ref="J74:K74" si="164">(J73/J113)</f>
        <v>7.1428571428571425E-2</v>
      </c>
      <c r="K74" s="138">
        <f t="shared" si="164"/>
        <v>0</v>
      </c>
      <c r="L74" s="139">
        <f t="shared" ref="L74" si="165">(L73/L113)</f>
        <v>2.7777777777777776E-2</v>
      </c>
      <c r="M74" s="137"/>
      <c r="N74" s="137"/>
      <c r="O74" s="137"/>
      <c r="P74" s="137"/>
      <c r="Q74" s="138">
        <f t="shared" ref="Q74:T74" si="166">(Q73/Q113)</f>
        <v>4.7619047619047616E-2</v>
      </c>
      <c r="R74" s="138">
        <f t="shared" si="166"/>
        <v>0</v>
      </c>
      <c r="S74" s="138">
        <f t="shared" si="166"/>
        <v>0</v>
      </c>
      <c r="T74" s="138">
        <f t="shared" si="166"/>
        <v>0</v>
      </c>
      <c r="U74" s="136">
        <f t="shared" ref="U74:AA74" si="167">(U73/U113)</f>
        <v>0</v>
      </c>
      <c r="V74" s="139">
        <f t="shared" si="167"/>
        <v>1.1904761904761904E-2</v>
      </c>
      <c r="W74" s="137"/>
      <c r="X74" s="137"/>
      <c r="Y74" s="137"/>
      <c r="Z74" s="137"/>
      <c r="AA74" s="140">
        <f t="shared" si="167"/>
        <v>1.9230769230769232E-2</v>
      </c>
      <c r="AB74" s="192"/>
      <c r="AC74" s="192"/>
      <c r="AD74" s="192"/>
      <c r="AE74" s="192"/>
    </row>
    <row r="75" spans="2:31" x14ac:dyDescent="0.25">
      <c r="B75" s="63">
        <v>1200</v>
      </c>
      <c r="C75" s="38" t="s">
        <v>307</v>
      </c>
      <c r="D75" s="248">
        <v>0</v>
      </c>
      <c r="E75" s="248">
        <v>0</v>
      </c>
      <c r="F75" s="248">
        <v>0</v>
      </c>
      <c r="G75" s="52">
        <v>1</v>
      </c>
      <c r="H75" s="52">
        <v>1</v>
      </c>
      <c r="I75" s="52">
        <v>0</v>
      </c>
      <c r="J75" s="52">
        <v>0</v>
      </c>
      <c r="K75" s="52">
        <v>1</v>
      </c>
      <c r="L75" s="40">
        <f t="shared" si="138"/>
        <v>3</v>
      </c>
      <c r="M75" s="141">
        <f t="shared" si="139"/>
        <v>0.6</v>
      </c>
      <c r="N75" s="40">
        <f t="shared" si="140"/>
        <v>1</v>
      </c>
      <c r="O75" s="141">
        <f t="shared" si="141"/>
        <v>0.4898979485566356</v>
      </c>
      <c r="P75" s="141">
        <f>(U75-M75)</f>
        <v>-0.6</v>
      </c>
      <c r="Q75" s="52">
        <v>0</v>
      </c>
      <c r="R75" s="52">
        <v>2</v>
      </c>
      <c r="S75" s="52">
        <v>0</v>
      </c>
      <c r="T75" s="52">
        <v>1</v>
      </c>
      <c r="U75" s="54"/>
      <c r="V75" s="53">
        <f>SUM(Q75:U75)</f>
        <v>3</v>
      </c>
      <c r="W75" s="141">
        <f>AVERAGE(Q75:U75)</f>
        <v>0.75</v>
      </c>
      <c r="X75" s="40">
        <f>MAX(Q75:U75)-MIN(Q75:U75)</f>
        <v>2</v>
      </c>
      <c r="Y75" s="141">
        <f>_xlfn.STDEV.P(Q75:U75)</f>
        <v>0.82915619758884995</v>
      </c>
      <c r="Z75" s="141">
        <f t="shared" si="142"/>
        <v>-0.75</v>
      </c>
      <c r="AA75" s="42">
        <f t="shared" si="143"/>
        <v>6</v>
      </c>
      <c r="AB75" s="144">
        <f t="shared" si="144"/>
        <v>0.66666666666666663</v>
      </c>
      <c r="AC75" s="42">
        <f t="shared" si="145"/>
        <v>2</v>
      </c>
      <c r="AD75" s="144">
        <f t="shared" si="146"/>
        <v>0.66666666666666663</v>
      </c>
      <c r="AE75" s="144">
        <f t="shared" si="147"/>
        <v>-0.66666666666666663</v>
      </c>
    </row>
    <row r="76" spans="2:31" ht="15.75" thickBot="1" x14ac:dyDescent="0.3">
      <c r="B76" s="58" t="s">
        <v>28</v>
      </c>
      <c r="C76" s="43" t="s">
        <v>307</v>
      </c>
      <c r="D76" s="247">
        <f>(D75/D113)</f>
        <v>0</v>
      </c>
      <c r="E76" s="247">
        <f t="shared" ref="E76:H76" si="168">(E75/E113)</f>
        <v>0</v>
      </c>
      <c r="F76" s="247">
        <f t="shared" si="168"/>
        <v>0</v>
      </c>
      <c r="G76" s="138">
        <f t="shared" si="168"/>
        <v>5.5555555555555552E-2</v>
      </c>
      <c r="H76" s="138">
        <f t="shared" si="168"/>
        <v>5.8823529411764705E-2</v>
      </c>
      <c r="I76" s="138">
        <f>(I75/I113)</f>
        <v>0</v>
      </c>
      <c r="J76" s="138">
        <f t="shared" ref="J76:K76" si="169">(J75/J113)</f>
        <v>0</v>
      </c>
      <c r="K76" s="138">
        <f t="shared" si="169"/>
        <v>7.1428571428571425E-2</v>
      </c>
      <c r="L76" s="139">
        <f t="shared" ref="L76" si="170">(L75/L113)</f>
        <v>4.1666666666666664E-2</v>
      </c>
      <c r="M76" s="137"/>
      <c r="N76" s="137"/>
      <c r="O76" s="137"/>
      <c r="P76" s="137"/>
      <c r="Q76" s="138">
        <f t="shared" ref="Q76:T76" si="171">(Q75/Q113)</f>
        <v>0</v>
      </c>
      <c r="R76" s="138">
        <f t="shared" si="171"/>
        <v>0.11764705882352941</v>
      </c>
      <c r="S76" s="138">
        <f t="shared" si="171"/>
        <v>0</v>
      </c>
      <c r="T76" s="138">
        <f t="shared" si="171"/>
        <v>5.8823529411764705E-2</v>
      </c>
      <c r="U76" s="136">
        <f t="shared" ref="U76:AA76" si="172">(U75/U113)</f>
        <v>0</v>
      </c>
      <c r="V76" s="139">
        <f t="shared" si="172"/>
        <v>3.5714285714285712E-2</v>
      </c>
      <c r="W76" s="137"/>
      <c r="X76" s="137"/>
      <c r="Y76" s="137"/>
      <c r="Z76" s="137"/>
      <c r="AA76" s="140">
        <f t="shared" si="172"/>
        <v>3.8461538461538464E-2</v>
      </c>
      <c r="AB76" s="192"/>
      <c r="AC76" s="192"/>
      <c r="AD76" s="192"/>
      <c r="AE76" s="192"/>
    </row>
    <row r="77" spans="2:31" x14ac:dyDescent="0.25">
      <c r="B77" s="59">
        <v>1300</v>
      </c>
      <c r="C77" s="38" t="s">
        <v>307</v>
      </c>
      <c r="D77" s="38">
        <v>1</v>
      </c>
      <c r="E77" s="38">
        <v>0</v>
      </c>
      <c r="F77" s="38">
        <v>0</v>
      </c>
      <c r="G77" s="39">
        <v>1</v>
      </c>
      <c r="H77" s="39">
        <v>0</v>
      </c>
      <c r="I77" s="39">
        <v>0</v>
      </c>
      <c r="J77" s="39">
        <v>0</v>
      </c>
      <c r="K77" s="39">
        <v>1</v>
      </c>
      <c r="L77" s="40">
        <f t="shared" si="138"/>
        <v>2</v>
      </c>
      <c r="M77" s="141">
        <f t="shared" si="139"/>
        <v>0.4</v>
      </c>
      <c r="N77" s="40">
        <f t="shared" si="140"/>
        <v>1</v>
      </c>
      <c r="O77" s="141">
        <f t="shared" si="141"/>
        <v>0.4898979485566356</v>
      </c>
      <c r="P77" s="141">
        <f>(U77-M77)</f>
        <v>-0.4</v>
      </c>
      <c r="Q77" s="39">
        <v>0</v>
      </c>
      <c r="R77" s="39">
        <v>1</v>
      </c>
      <c r="S77" s="39">
        <v>0</v>
      </c>
      <c r="T77" s="39">
        <v>0</v>
      </c>
      <c r="U77" s="41"/>
      <c r="V77" s="40">
        <f>SUM(Q77:U77)</f>
        <v>1</v>
      </c>
      <c r="W77" s="141">
        <f>AVERAGE(Q77:U77)</f>
        <v>0.25</v>
      </c>
      <c r="X77" s="40">
        <f>MAX(Q77:U77)-MIN(Q77:U77)</f>
        <v>1</v>
      </c>
      <c r="Y77" s="141">
        <f>_xlfn.STDEV.P(Q77:U77)</f>
        <v>0.4330127018922193</v>
      </c>
      <c r="Z77" s="141">
        <f t="shared" si="142"/>
        <v>-0.25</v>
      </c>
      <c r="AA77" s="42">
        <f t="shared" si="143"/>
        <v>3</v>
      </c>
      <c r="AB77" s="144">
        <f t="shared" si="144"/>
        <v>0.33333333333333331</v>
      </c>
      <c r="AC77" s="42">
        <f t="shared" si="145"/>
        <v>1</v>
      </c>
      <c r="AD77" s="144">
        <f t="shared" si="146"/>
        <v>0.47140452079103168</v>
      </c>
      <c r="AE77" s="144">
        <f t="shared" si="147"/>
        <v>-0.33333333333333331</v>
      </c>
    </row>
    <row r="78" spans="2:31" ht="15.75" thickBot="1" x14ac:dyDescent="0.3">
      <c r="B78" s="58" t="s">
        <v>28</v>
      </c>
      <c r="C78" s="43" t="s">
        <v>307</v>
      </c>
      <c r="D78" s="247">
        <f>(D77/D113)</f>
        <v>8.3333333333333329E-2</v>
      </c>
      <c r="E78" s="247">
        <f t="shared" ref="E78:H78" si="173">(E77/E113)</f>
        <v>0</v>
      </c>
      <c r="F78" s="247">
        <f t="shared" si="173"/>
        <v>0</v>
      </c>
      <c r="G78" s="138">
        <f t="shared" si="173"/>
        <v>5.5555555555555552E-2</v>
      </c>
      <c r="H78" s="138">
        <f t="shared" si="173"/>
        <v>0</v>
      </c>
      <c r="I78" s="138">
        <f>(I77/I113)</f>
        <v>0</v>
      </c>
      <c r="J78" s="138">
        <f t="shared" ref="J78:K78" si="174">(J77/J113)</f>
        <v>0</v>
      </c>
      <c r="K78" s="138">
        <f t="shared" si="174"/>
        <v>7.1428571428571425E-2</v>
      </c>
      <c r="L78" s="139">
        <f t="shared" ref="L78" si="175">(L77/L113)</f>
        <v>2.7777777777777776E-2</v>
      </c>
      <c r="M78" s="137"/>
      <c r="N78" s="137"/>
      <c r="O78" s="137"/>
      <c r="P78" s="137"/>
      <c r="Q78" s="138">
        <f t="shared" ref="Q78:T78" si="176">(Q77/Q113)</f>
        <v>0</v>
      </c>
      <c r="R78" s="138">
        <f t="shared" si="176"/>
        <v>5.8823529411764705E-2</v>
      </c>
      <c r="S78" s="138">
        <f t="shared" si="176"/>
        <v>0</v>
      </c>
      <c r="T78" s="138">
        <f t="shared" si="176"/>
        <v>0</v>
      </c>
      <c r="U78" s="136">
        <f t="shared" ref="U78:AA78" si="177">(U77/U113)</f>
        <v>0</v>
      </c>
      <c r="V78" s="139">
        <f t="shared" si="177"/>
        <v>1.1904761904761904E-2</v>
      </c>
      <c r="W78" s="137"/>
      <c r="X78" s="137"/>
      <c r="Y78" s="137"/>
      <c r="Z78" s="137"/>
      <c r="AA78" s="140">
        <f t="shared" si="177"/>
        <v>1.9230769230769232E-2</v>
      </c>
      <c r="AB78" s="192"/>
      <c r="AC78" s="192"/>
      <c r="AD78" s="192"/>
      <c r="AE78" s="192"/>
    </row>
    <row r="79" spans="2:31" x14ac:dyDescent="0.25">
      <c r="B79" s="59">
        <v>1400</v>
      </c>
      <c r="C79" s="38" t="s">
        <v>307</v>
      </c>
      <c r="D79" s="38">
        <v>0</v>
      </c>
      <c r="E79" s="38">
        <v>0</v>
      </c>
      <c r="F79" s="38">
        <v>0</v>
      </c>
      <c r="G79" s="39">
        <v>0</v>
      </c>
      <c r="H79" s="39">
        <v>1</v>
      </c>
      <c r="I79" s="39">
        <v>0</v>
      </c>
      <c r="J79" s="39">
        <v>0</v>
      </c>
      <c r="K79" s="39">
        <v>1</v>
      </c>
      <c r="L79" s="40">
        <f t="shared" si="138"/>
        <v>2</v>
      </c>
      <c r="M79" s="141">
        <f t="shared" si="139"/>
        <v>0.4</v>
      </c>
      <c r="N79" s="40">
        <f t="shared" si="140"/>
        <v>1</v>
      </c>
      <c r="O79" s="141">
        <f t="shared" si="141"/>
        <v>0.4898979485566356</v>
      </c>
      <c r="P79" s="141">
        <f>(U79-M79)</f>
        <v>-0.4</v>
      </c>
      <c r="Q79" s="39">
        <v>1</v>
      </c>
      <c r="R79" s="39">
        <v>3</v>
      </c>
      <c r="S79" s="39">
        <v>3</v>
      </c>
      <c r="T79" s="39">
        <v>1</v>
      </c>
      <c r="U79" s="41"/>
      <c r="V79" s="40">
        <f>SUM(Q79:U79)</f>
        <v>8</v>
      </c>
      <c r="W79" s="141">
        <f>AVERAGE(Q79:U79)</f>
        <v>2</v>
      </c>
      <c r="X79" s="40">
        <f>MAX(Q79:U79)-MIN(Q79:U79)</f>
        <v>2</v>
      </c>
      <c r="Y79" s="141">
        <f>_xlfn.STDEV.P(Q79:U79)</f>
        <v>1</v>
      </c>
      <c r="Z79" s="141">
        <f t="shared" si="142"/>
        <v>-2</v>
      </c>
      <c r="AA79" s="42">
        <f t="shared" si="143"/>
        <v>10</v>
      </c>
      <c r="AB79" s="144">
        <f t="shared" si="144"/>
        <v>1.1111111111111112</v>
      </c>
      <c r="AC79" s="42">
        <f t="shared" si="145"/>
        <v>3</v>
      </c>
      <c r="AD79" s="144">
        <f t="shared" si="146"/>
        <v>1.0999438818457405</v>
      </c>
      <c r="AE79" s="144">
        <f t="shared" si="147"/>
        <v>-1.1111111111111112</v>
      </c>
    </row>
    <row r="80" spans="2:31" ht="15.75" thickBot="1" x14ac:dyDescent="0.3">
      <c r="B80" s="58" t="s">
        <v>28</v>
      </c>
      <c r="C80" s="43" t="s">
        <v>307</v>
      </c>
      <c r="D80" s="247">
        <f>(D79/D113)</f>
        <v>0</v>
      </c>
      <c r="E80" s="247">
        <f t="shared" ref="E80:H80" si="178">(E79/E113)</f>
        <v>0</v>
      </c>
      <c r="F80" s="247">
        <f t="shared" si="178"/>
        <v>0</v>
      </c>
      <c r="G80" s="138">
        <f t="shared" si="178"/>
        <v>0</v>
      </c>
      <c r="H80" s="138">
        <f t="shared" si="178"/>
        <v>5.8823529411764705E-2</v>
      </c>
      <c r="I80" s="138">
        <f>(I79/I113)</f>
        <v>0</v>
      </c>
      <c r="J80" s="138">
        <f t="shared" ref="J80:K80" si="179">(J79/J113)</f>
        <v>0</v>
      </c>
      <c r="K80" s="138">
        <f t="shared" si="179"/>
        <v>7.1428571428571425E-2</v>
      </c>
      <c r="L80" s="139">
        <f t="shared" ref="L80" si="180">(L79/L113)</f>
        <v>2.7777777777777776E-2</v>
      </c>
      <c r="M80" s="137"/>
      <c r="N80" s="137"/>
      <c r="O80" s="137"/>
      <c r="P80" s="137"/>
      <c r="Q80" s="138">
        <f t="shared" ref="Q80:T80" si="181">(Q79/Q113)</f>
        <v>4.7619047619047616E-2</v>
      </c>
      <c r="R80" s="138">
        <f t="shared" si="181"/>
        <v>0.17647058823529413</v>
      </c>
      <c r="S80" s="138">
        <f t="shared" si="181"/>
        <v>0.15</v>
      </c>
      <c r="T80" s="138">
        <f t="shared" si="181"/>
        <v>5.8823529411764705E-2</v>
      </c>
      <c r="U80" s="136">
        <f t="shared" ref="U80:AA80" si="182">(U79/U113)</f>
        <v>0</v>
      </c>
      <c r="V80" s="139">
        <f t="shared" si="182"/>
        <v>9.5238095238095233E-2</v>
      </c>
      <c r="W80" s="137"/>
      <c r="X80" s="137"/>
      <c r="Y80" s="137"/>
      <c r="Z80" s="137"/>
      <c r="AA80" s="140">
        <f t="shared" si="182"/>
        <v>6.4102564102564097E-2</v>
      </c>
      <c r="AB80" s="192"/>
      <c r="AC80" s="192"/>
      <c r="AD80" s="192"/>
      <c r="AE80" s="192"/>
    </row>
    <row r="81" spans="2:31" x14ac:dyDescent="0.25">
      <c r="B81" s="59">
        <v>1500</v>
      </c>
      <c r="C81" s="38" t="s">
        <v>307</v>
      </c>
      <c r="D81" s="38">
        <v>1</v>
      </c>
      <c r="E81" s="38">
        <v>0</v>
      </c>
      <c r="F81" s="38">
        <v>0</v>
      </c>
      <c r="G81" s="39">
        <v>0</v>
      </c>
      <c r="H81" s="39">
        <v>2</v>
      </c>
      <c r="I81" s="39">
        <v>1</v>
      </c>
      <c r="J81" s="39">
        <v>0</v>
      </c>
      <c r="K81" s="39">
        <v>0</v>
      </c>
      <c r="L81" s="40">
        <f t="shared" si="138"/>
        <v>3</v>
      </c>
      <c r="M81" s="141">
        <f t="shared" si="139"/>
        <v>0.6</v>
      </c>
      <c r="N81" s="40">
        <f t="shared" si="140"/>
        <v>2</v>
      </c>
      <c r="O81" s="141">
        <f t="shared" si="141"/>
        <v>0.8</v>
      </c>
      <c r="P81" s="141">
        <f>(U81-M81)</f>
        <v>-0.6</v>
      </c>
      <c r="Q81" s="39">
        <v>1</v>
      </c>
      <c r="R81" s="39">
        <v>1</v>
      </c>
      <c r="S81" s="39">
        <v>1</v>
      </c>
      <c r="T81" s="39">
        <v>1</v>
      </c>
      <c r="U81" s="41"/>
      <c r="V81" s="40">
        <f>SUM(Q81:U81)</f>
        <v>4</v>
      </c>
      <c r="W81" s="141">
        <f>AVERAGE(Q81:U81)</f>
        <v>1</v>
      </c>
      <c r="X81" s="40">
        <f>MAX(Q81:U81)-MIN(Q81:U81)</f>
        <v>0</v>
      </c>
      <c r="Y81" s="141">
        <f>_xlfn.STDEV.P(Q81:U81)</f>
        <v>0</v>
      </c>
      <c r="Z81" s="141">
        <f t="shared" si="142"/>
        <v>-1</v>
      </c>
      <c r="AA81" s="42">
        <f t="shared" si="143"/>
        <v>7</v>
      </c>
      <c r="AB81" s="144">
        <f t="shared" si="144"/>
        <v>0.77777777777777779</v>
      </c>
      <c r="AC81" s="42">
        <f t="shared" si="145"/>
        <v>2</v>
      </c>
      <c r="AD81" s="144">
        <f t="shared" si="146"/>
        <v>0.62853936105470887</v>
      </c>
      <c r="AE81" s="144">
        <f t="shared" si="147"/>
        <v>-0.77777777777777779</v>
      </c>
    </row>
    <row r="82" spans="2:31" ht="15.75" thickBot="1" x14ac:dyDescent="0.3">
      <c r="B82" s="58" t="s">
        <v>28</v>
      </c>
      <c r="C82" s="43" t="s">
        <v>307</v>
      </c>
      <c r="D82" s="247">
        <f>(D81/D113)</f>
        <v>8.3333333333333329E-2</v>
      </c>
      <c r="E82" s="247">
        <f t="shared" ref="E82:H82" si="183">(E81/E113)</f>
        <v>0</v>
      </c>
      <c r="F82" s="247">
        <f t="shared" si="183"/>
        <v>0</v>
      </c>
      <c r="G82" s="138">
        <f t="shared" si="183"/>
        <v>0</v>
      </c>
      <c r="H82" s="138">
        <f t="shared" si="183"/>
        <v>0.11764705882352941</v>
      </c>
      <c r="I82" s="138">
        <f>(I81/I113)</f>
        <v>0.1111111111111111</v>
      </c>
      <c r="J82" s="138">
        <f t="shared" ref="J82:K82" si="184">(J81/J113)</f>
        <v>0</v>
      </c>
      <c r="K82" s="138">
        <f t="shared" si="184"/>
        <v>0</v>
      </c>
      <c r="L82" s="139">
        <f t="shared" ref="L82" si="185">(L81/L113)</f>
        <v>4.1666666666666664E-2</v>
      </c>
      <c r="M82" s="137"/>
      <c r="N82" s="137"/>
      <c r="O82" s="137"/>
      <c r="P82" s="137"/>
      <c r="Q82" s="138">
        <f t="shared" ref="Q82:T82" si="186">(Q81/Q113)</f>
        <v>4.7619047619047616E-2</v>
      </c>
      <c r="R82" s="138">
        <f t="shared" si="186"/>
        <v>5.8823529411764705E-2</v>
      </c>
      <c r="S82" s="138">
        <f t="shared" si="186"/>
        <v>0.05</v>
      </c>
      <c r="T82" s="138">
        <f t="shared" si="186"/>
        <v>5.8823529411764705E-2</v>
      </c>
      <c r="U82" s="136">
        <f t="shared" ref="U82:AA82" si="187">(U81/U113)</f>
        <v>0</v>
      </c>
      <c r="V82" s="139">
        <f t="shared" si="187"/>
        <v>4.7619047619047616E-2</v>
      </c>
      <c r="W82" s="137"/>
      <c r="X82" s="137"/>
      <c r="Y82" s="137"/>
      <c r="Z82" s="137"/>
      <c r="AA82" s="140">
        <f t="shared" si="187"/>
        <v>4.4871794871794872E-2</v>
      </c>
      <c r="AB82" s="192"/>
      <c r="AC82" s="192"/>
      <c r="AD82" s="192"/>
      <c r="AE82" s="192"/>
    </row>
    <row r="83" spans="2:31" x14ac:dyDescent="0.25">
      <c r="B83" s="59">
        <v>1600</v>
      </c>
      <c r="C83" s="38" t="s">
        <v>307</v>
      </c>
      <c r="D83" s="38">
        <v>0</v>
      </c>
      <c r="E83" s="38">
        <v>1</v>
      </c>
      <c r="F83" s="38">
        <v>0</v>
      </c>
      <c r="G83" s="39">
        <v>0</v>
      </c>
      <c r="H83" s="39">
        <v>0</v>
      </c>
      <c r="I83" s="39">
        <v>0</v>
      </c>
      <c r="J83" s="39">
        <v>2</v>
      </c>
      <c r="K83" s="39">
        <v>0</v>
      </c>
      <c r="L83" s="40">
        <f t="shared" si="138"/>
        <v>2</v>
      </c>
      <c r="M83" s="141">
        <f t="shared" si="139"/>
        <v>0.4</v>
      </c>
      <c r="N83" s="40">
        <f t="shared" si="140"/>
        <v>2</v>
      </c>
      <c r="O83" s="141">
        <f t="shared" si="141"/>
        <v>0.8</v>
      </c>
      <c r="P83" s="141">
        <f>(U83-M83)</f>
        <v>-0.4</v>
      </c>
      <c r="Q83" s="39">
        <v>4</v>
      </c>
      <c r="R83" s="39">
        <v>0</v>
      </c>
      <c r="S83" s="39">
        <v>0</v>
      </c>
      <c r="T83" s="39">
        <v>0</v>
      </c>
      <c r="U83" s="41"/>
      <c r="V83" s="40">
        <f>SUM(Q83:U83)</f>
        <v>4</v>
      </c>
      <c r="W83" s="141">
        <f>AVERAGE(Q83:U83)</f>
        <v>1</v>
      </c>
      <c r="X83" s="40">
        <f>MAX(Q83:U83)-MIN(Q83:U83)</f>
        <v>4</v>
      </c>
      <c r="Y83" s="141">
        <f>_xlfn.STDEV.P(Q83:U83)</f>
        <v>1.7320508075688772</v>
      </c>
      <c r="Z83" s="141">
        <f t="shared" si="142"/>
        <v>-1</v>
      </c>
      <c r="AA83" s="42">
        <f t="shared" si="143"/>
        <v>6</v>
      </c>
      <c r="AB83" s="144">
        <f t="shared" si="144"/>
        <v>0.66666666666666663</v>
      </c>
      <c r="AC83" s="42">
        <f t="shared" si="145"/>
        <v>4</v>
      </c>
      <c r="AD83" s="144">
        <f t="shared" si="146"/>
        <v>1.3333333333333333</v>
      </c>
      <c r="AE83" s="144">
        <f t="shared" si="147"/>
        <v>-0.66666666666666663</v>
      </c>
    </row>
    <row r="84" spans="2:31" ht="15.75" thickBot="1" x14ac:dyDescent="0.3">
      <c r="B84" s="58" t="s">
        <v>28</v>
      </c>
      <c r="C84" s="43" t="s">
        <v>307</v>
      </c>
      <c r="D84" s="247">
        <f>(D83/D113)</f>
        <v>0</v>
      </c>
      <c r="E84" s="247">
        <f t="shared" ref="E84:H84" si="188">(E83/E113)</f>
        <v>8.3333333333333329E-2</v>
      </c>
      <c r="F84" s="247">
        <f t="shared" si="188"/>
        <v>0</v>
      </c>
      <c r="G84" s="138">
        <f t="shared" si="188"/>
        <v>0</v>
      </c>
      <c r="H84" s="138">
        <f t="shared" si="188"/>
        <v>0</v>
      </c>
      <c r="I84" s="138">
        <f>(I83/I113)</f>
        <v>0</v>
      </c>
      <c r="J84" s="138">
        <f t="shared" ref="J84:K84" si="189">(J83/J113)</f>
        <v>0.14285714285714285</v>
      </c>
      <c r="K84" s="138">
        <f t="shared" si="189"/>
        <v>0</v>
      </c>
      <c r="L84" s="139">
        <f t="shared" ref="L84" si="190">(L83/L113)</f>
        <v>2.7777777777777776E-2</v>
      </c>
      <c r="M84" s="137"/>
      <c r="N84" s="137"/>
      <c r="O84" s="137"/>
      <c r="P84" s="137"/>
      <c r="Q84" s="138">
        <f t="shared" ref="Q84:T84" si="191">(Q83/Q113)</f>
        <v>0.19047619047619047</v>
      </c>
      <c r="R84" s="138">
        <f t="shared" si="191"/>
        <v>0</v>
      </c>
      <c r="S84" s="138">
        <f t="shared" si="191"/>
        <v>0</v>
      </c>
      <c r="T84" s="138">
        <f t="shared" si="191"/>
        <v>0</v>
      </c>
      <c r="U84" s="136">
        <f t="shared" ref="U84:AA84" si="192">(U83/U113)</f>
        <v>0</v>
      </c>
      <c r="V84" s="139">
        <f t="shared" si="192"/>
        <v>4.7619047619047616E-2</v>
      </c>
      <c r="W84" s="137"/>
      <c r="X84" s="137"/>
      <c r="Y84" s="137"/>
      <c r="Z84" s="137"/>
      <c r="AA84" s="140">
        <f t="shared" si="192"/>
        <v>3.8461538461538464E-2</v>
      </c>
      <c r="AB84" s="192"/>
      <c r="AC84" s="192"/>
      <c r="AD84" s="192"/>
      <c r="AE84" s="192"/>
    </row>
    <row r="85" spans="2:31" x14ac:dyDescent="0.25">
      <c r="B85" s="59">
        <v>1700</v>
      </c>
      <c r="C85" s="38" t="s">
        <v>307</v>
      </c>
      <c r="D85" s="38">
        <v>0</v>
      </c>
      <c r="E85" s="38">
        <v>0</v>
      </c>
      <c r="F85" s="38">
        <v>0</v>
      </c>
      <c r="G85" s="39">
        <v>1</v>
      </c>
      <c r="H85" s="39">
        <v>0</v>
      </c>
      <c r="I85" s="39">
        <v>0</v>
      </c>
      <c r="J85" s="39">
        <v>0</v>
      </c>
      <c r="K85" s="39">
        <v>1</v>
      </c>
      <c r="L85" s="40">
        <f t="shared" si="138"/>
        <v>2</v>
      </c>
      <c r="M85" s="141">
        <f t="shared" si="139"/>
        <v>0.4</v>
      </c>
      <c r="N85" s="40">
        <f t="shared" si="140"/>
        <v>1</v>
      </c>
      <c r="O85" s="141">
        <f t="shared" si="141"/>
        <v>0.4898979485566356</v>
      </c>
      <c r="P85" s="141">
        <f>(U85-M85)</f>
        <v>-0.4</v>
      </c>
      <c r="Q85" s="39">
        <v>0</v>
      </c>
      <c r="R85" s="39">
        <v>1</v>
      </c>
      <c r="S85" s="39">
        <v>0</v>
      </c>
      <c r="T85" s="39">
        <v>1</v>
      </c>
      <c r="U85" s="41"/>
      <c r="V85" s="40">
        <f>SUM(Q85:U85)</f>
        <v>2</v>
      </c>
      <c r="W85" s="141">
        <f>AVERAGE(Q85:U85)</f>
        <v>0.5</v>
      </c>
      <c r="X85" s="40">
        <f>MAX(Q85:U85)-MIN(Q85:U85)</f>
        <v>1</v>
      </c>
      <c r="Y85" s="141">
        <f>_xlfn.STDEV.P(Q85:U85)</f>
        <v>0.5</v>
      </c>
      <c r="Z85" s="141">
        <f t="shared" si="142"/>
        <v>-0.5</v>
      </c>
      <c r="AA85" s="42">
        <f t="shared" si="143"/>
        <v>4</v>
      </c>
      <c r="AB85" s="144">
        <f t="shared" si="144"/>
        <v>0.44444444444444442</v>
      </c>
      <c r="AC85" s="42">
        <f t="shared" si="145"/>
        <v>1</v>
      </c>
      <c r="AD85" s="144">
        <f t="shared" si="146"/>
        <v>0.49690399499995325</v>
      </c>
      <c r="AE85" s="144">
        <f t="shared" si="147"/>
        <v>-0.44444444444444442</v>
      </c>
    </row>
    <row r="86" spans="2:31" ht="15.75" thickBot="1" x14ac:dyDescent="0.3">
      <c r="B86" s="58" t="s">
        <v>28</v>
      </c>
      <c r="C86" s="43" t="s">
        <v>307</v>
      </c>
      <c r="D86" s="247">
        <f>(D85/D113)</f>
        <v>0</v>
      </c>
      <c r="E86" s="247">
        <f t="shared" ref="E86:H86" si="193">(E85/E113)</f>
        <v>0</v>
      </c>
      <c r="F86" s="247">
        <f t="shared" si="193"/>
        <v>0</v>
      </c>
      <c r="G86" s="138">
        <f t="shared" si="193"/>
        <v>5.5555555555555552E-2</v>
      </c>
      <c r="H86" s="138">
        <f t="shared" si="193"/>
        <v>0</v>
      </c>
      <c r="I86" s="138">
        <f>(I85/I113)</f>
        <v>0</v>
      </c>
      <c r="J86" s="138">
        <f t="shared" ref="J86:K86" si="194">(J85/J113)</f>
        <v>0</v>
      </c>
      <c r="K86" s="138">
        <f t="shared" si="194"/>
        <v>7.1428571428571425E-2</v>
      </c>
      <c r="L86" s="139">
        <f t="shared" ref="L86" si="195">(L85/L113)</f>
        <v>2.7777777777777776E-2</v>
      </c>
      <c r="M86" s="137"/>
      <c r="N86" s="137"/>
      <c r="O86" s="137"/>
      <c r="P86" s="137"/>
      <c r="Q86" s="138">
        <f t="shared" ref="Q86:T86" si="196">(Q85/Q113)</f>
        <v>0</v>
      </c>
      <c r="R86" s="138">
        <f t="shared" si="196"/>
        <v>5.8823529411764705E-2</v>
      </c>
      <c r="S86" s="138">
        <f t="shared" si="196"/>
        <v>0</v>
      </c>
      <c r="T86" s="138">
        <f t="shared" si="196"/>
        <v>5.8823529411764705E-2</v>
      </c>
      <c r="U86" s="136">
        <f t="shared" ref="U86:AA86" si="197">(U85/U113)</f>
        <v>0</v>
      </c>
      <c r="V86" s="139">
        <f t="shared" si="197"/>
        <v>2.3809523809523808E-2</v>
      </c>
      <c r="W86" s="137"/>
      <c r="X86" s="137"/>
      <c r="Y86" s="137"/>
      <c r="Z86" s="137"/>
      <c r="AA86" s="140">
        <f t="shared" si="197"/>
        <v>2.564102564102564E-2</v>
      </c>
      <c r="AB86" s="192"/>
      <c r="AC86" s="192"/>
      <c r="AD86" s="192"/>
      <c r="AE86" s="192"/>
    </row>
    <row r="87" spans="2:31" x14ac:dyDescent="0.25">
      <c r="B87" s="59">
        <v>1800</v>
      </c>
      <c r="C87" s="38" t="s">
        <v>307</v>
      </c>
      <c r="D87" s="38">
        <v>2</v>
      </c>
      <c r="E87" s="38">
        <v>1</v>
      </c>
      <c r="F87" s="38">
        <v>0</v>
      </c>
      <c r="G87" s="39">
        <v>2</v>
      </c>
      <c r="H87" s="39">
        <v>0</v>
      </c>
      <c r="I87" s="39">
        <v>1</v>
      </c>
      <c r="J87" s="39">
        <v>3</v>
      </c>
      <c r="K87" s="39">
        <v>0</v>
      </c>
      <c r="L87" s="40">
        <f t="shared" si="138"/>
        <v>6</v>
      </c>
      <c r="M87" s="141">
        <f t="shared" si="139"/>
        <v>1.2</v>
      </c>
      <c r="N87" s="40">
        <f t="shared" si="140"/>
        <v>3</v>
      </c>
      <c r="O87" s="141">
        <f t="shared" si="141"/>
        <v>1.1661903789690602</v>
      </c>
      <c r="P87" s="141">
        <f>(U87-M87)</f>
        <v>-1.2</v>
      </c>
      <c r="Q87" s="39">
        <v>1</v>
      </c>
      <c r="R87" s="39">
        <v>0</v>
      </c>
      <c r="S87" s="39">
        <v>0</v>
      </c>
      <c r="T87" s="39">
        <v>2</v>
      </c>
      <c r="U87" s="41"/>
      <c r="V87" s="40">
        <f>SUM(Q87:U87)</f>
        <v>3</v>
      </c>
      <c r="W87" s="141">
        <f>AVERAGE(Q87:U87)</f>
        <v>0.75</v>
      </c>
      <c r="X87" s="40">
        <f>MAX(Q87:U87)-MIN(Q87:U87)</f>
        <v>2</v>
      </c>
      <c r="Y87" s="141">
        <f>_xlfn.STDEV.P(Q87:U87)</f>
        <v>0.82915619758884995</v>
      </c>
      <c r="Z87" s="141">
        <f t="shared" si="142"/>
        <v>-0.75</v>
      </c>
      <c r="AA87" s="42">
        <f t="shared" si="143"/>
        <v>9</v>
      </c>
      <c r="AB87" s="144">
        <f t="shared" si="144"/>
        <v>1</v>
      </c>
      <c r="AC87" s="42">
        <f t="shared" si="145"/>
        <v>3</v>
      </c>
      <c r="AD87" s="144">
        <f t="shared" si="146"/>
        <v>1.0540925533894598</v>
      </c>
      <c r="AE87" s="144">
        <f t="shared" si="147"/>
        <v>-1</v>
      </c>
    </row>
    <row r="88" spans="2:31" ht="15.75" thickBot="1" x14ac:dyDescent="0.3">
      <c r="B88" s="58" t="s">
        <v>28</v>
      </c>
      <c r="C88" s="43" t="s">
        <v>307</v>
      </c>
      <c r="D88" s="247">
        <f>(D87/D113)</f>
        <v>0.16666666666666666</v>
      </c>
      <c r="E88" s="247">
        <f t="shared" ref="E88:H88" si="198">(E87/E113)</f>
        <v>8.3333333333333329E-2</v>
      </c>
      <c r="F88" s="247">
        <f t="shared" si="198"/>
        <v>0</v>
      </c>
      <c r="G88" s="138">
        <f t="shared" si="198"/>
        <v>0.1111111111111111</v>
      </c>
      <c r="H88" s="138">
        <f t="shared" si="198"/>
        <v>0</v>
      </c>
      <c r="I88" s="138">
        <f>(I87/I113)</f>
        <v>0.1111111111111111</v>
      </c>
      <c r="J88" s="138">
        <f t="shared" ref="J88:K88" si="199">(J87/J113)</f>
        <v>0.21428571428571427</v>
      </c>
      <c r="K88" s="138">
        <f t="shared" si="199"/>
        <v>0</v>
      </c>
      <c r="L88" s="139">
        <f t="shared" ref="L88" si="200">(L87/L113)</f>
        <v>8.3333333333333329E-2</v>
      </c>
      <c r="M88" s="137"/>
      <c r="N88" s="137"/>
      <c r="O88" s="137"/>
      <c r="P88" s="137"/>
      <c r="Q88" s="138">
        <f t="shared" ref="Q88:T88" si="201">(Q87/Q113)</f>
        <v>4.7619047619047616E-2</v>
      </c>
      <c r="R88" s="138">
        <f t="shared" si="201"/>
        <v>0</v>
      </c>
      <c r="S88" s="138">
        <f t="shared" si="201"/>
        <v>0</v>
      </c>
      <c r="T88" s="138">
        <f t="shared" si="201"/>
        <v>0.11764705882352941</v>
      </c>
      <c r="U88" s="136">
        <f t="shared" ref="U88:AA88" si="202">(U87/U113)</f>
        <v>0</v>
      </c>
      <c r="V88" s="139">
        <f t="shared" si="202"/>
        <v>3.5714285714285712E-2</v>
      </c>
      <c r="W88" s="137"/>
      <c r="X88" s="137"/>
      <c r="Y88" s="137"/>
      <c r="Z88" s="137"/>
      <c r="AA88" s="140">
        <f t="shared" si="202"/>
        <v>5.7692307692307696E-2</v>
      </c>
      <c r="AB88" s="192"/>
      <c r="AC88" s="192"/>
      <c r="AD88" s="192"/>
      <c r="AE88" s="192"/>
    </row>
    <row r="89" spans="2:31" x14ac:dyDescent="0.25">
      <c r="B89" s="63">
        <v>1900</v>
      </c>
      <c r="C89" s="38" t="s">
        <v>307</v>
      </c>
      <c r="D89" s="248">
        <v>0</v>
      </c>
      <c r="E89" s="248">
        <v>1</v>
      </c>
      <c r="F89" s="248">
        <v>0</v>
      </c>
      <c r="G89" s="52">
        <v>0</v>
      </c>
      <c r="H89" s="52">
        <v>1</v>
      </c>
      <c r="I89" s="52">
        <v>0</v>
      </c>
      <c r="J89" s="52">
        <v>0</v>
      </c>
      <c r="K89" s="52">
        <v>2</v>
      </c>
      <c r="L89" s="40">
        <f t="shared" si="138"/>
        <v>3</v>
      </c>
      <c r="M89" s="141">
        <f t="shared" si="139"/>
        <v>0.6</v>
      </c>
      <c r="N89" s="40">
        <f t="shared" si="140"/>
        <v>2</v>
      </c>
      <c r="O89" s="141">
        <f t="shared" si="141"/>
        <v>0.8</v>
      </c>
      <c r="P89" s="141">
        <f>(U89-M89)</f>
        <v>-0.6</v>
      </c>
      <c r="Q89" s="52">
        <v>1</v>
      </c>
      <c r="R89" s="52">
        <v>1</v>
      </c>
      <c r="S89" s="52">
        <v>0</v>
      </c>
      <c r="T89" s="52">
        <v>0</v>
      </c>
      <c r="U89" s="54"/>
      <c r="V89" s="53">
        <f>SUM(Q89:U89)</f>
        <v>2</v>
      </c>
      <c r="W89" s="141">
        <f>AVERAGE(Q89:U89)</f>
        <v>0.5</v>
      </c>
      <c r="X89" s="40">
        <f>MAX(Q89:U89)-MIN(Q89:U89)</f>
        <v>1</v>
      </c>
      <c r="Y89" s="141">
        <f>_xlfn.STDEV.P(Q89:U89)</f>
        <v>0.5</v>
      </c>
      <c r="Z89" s="141">
        <f t="shared" si="142"/>
        <v>-0.5</v>
      </c>
      <c r="AA89" s="42">
        <f t="shared" si="143"/>
        <v>5</v>
      </c>
      <c r="AB89" s="144">
        <f t="shared" si="144"/>
        <v>0.55555555555555558</v>
      </c>
      <c r="AC89" s="42">
        <f t="shared" si="145"/>
        <v>2</v>
      </c>
      <c r="AD89" s="144">
        <f t="shared" si="146"/>
        <v>0.6849348892187751</v>
      </c>
      <c r="AE89" s="144">
        <f t="shared" si="147"/>
        <v>-0.55555555555555558</v>
      </c>
    </row>
    <row r="90" spans="2:31" ht="15.75" thickBot="1" x14ac:dyDescent="0.3">
      <c r="B90" s="58" t="s">
        <v>28</v>
      </c>
      <c r="C90" s="43" t="s">
        <v>307</v>
      </c>
      <c r="D90" s="247">
        <f>(D89/D113)</f>
        <v>0</v>
      </c>
      <c r="E90" s="247">
        <f t="shared" ref="E90:H90" si="203">(E89/E113)</f>
        <v>8.3333333333333329E-2</v>
      </c>
      <c r="F90" s="247">
        <f t="shared" si="203"/>
        <v>0</v>
      </c>
      <c r="G90" s="138">
        <f t="shared" si="203"/>
        <v>0</v>
      </c>
      <c r="H90" s="138">
        <f t="shared" si="203"/>
        <v>5.8823529411764705E-2</v>
      </c>
      <c r="I90" s="138">
        <f>(I89/I113)</f>
        <v>0</v>
      </c>
      <c r="J90" s="138">
        <f t="shared" ref="J90:K90" si="204">(J89/J113)</f>
        <v>0</v>
      </c>
      <c r="K90" s="138">
        <f t="shared" si="204"/>
        <v>0.14285714285714285</v>
      </c>
      <c r="L90" s="139">
        <f t="shared" ref="L90" si="205">(L89/L113)</f>
        <v>4.1666666666666664E-2</v>
      </c>
      <c r="M90" s="137"/>
      <c r="N90" s="137"/>
      <c r="O90" s="137"/>
      <c r="P90" s="137"/>
      <c r="Q90" s="138">
        <f t="shared" ref="Q90:T90" si="206">(Q89/Q113)</f>
        <v>4.7619047619047616E-2</v>
      </c>
      <c r="R90" s="138">
        <f t="shared" si="206"/>
        <v>5.8823529411764705E-2</v>
      </c>
      <c r="S90" s="138">
        <f t="shared" si="206"/>
        <v>0</v>
      </c>
      <c r="T90" s="138">
        <f t="shared" si="206"/>
        <v>0</v>
      </c>
      <c r="U90" s="136">
        <f t="shared" ref="U90:AA90" si="207">(U89/U113)</f>
        <v>0</v>
      </c>
      <c r="V90" s="139">
        <f t="shared" si="207"/>
        <v>2.3809523809523808E-2</v>
      </c>
      <c r="W90" s="137"/>
      <c r="X90" s="137"/>
      <c r="Y90" s="137"/>
      <c r="Z90" s="137"/>
      <c r="AA90" s="140">
        <f t="shared" si="207"/>
        <v>3.2051282051282048E-2</v>
      </c>
      <c r="AB90" s="192"/>
      <c r="AC90" s="192"/>
      <c r="AD90" s="192"/>
      <c r="AE90" s="192"/>
    </row>
    <row r="91" spans="2:31" x14ac:dyDescent="0.25">
      <c r="B91" s="59">
        <v>2000</v>
      </c>
      <c r="C91" s="38" t="s">
        <v>307</v>
      </c>
      <c r="D91" s="38">
        <v>1</v>
      </c>
      <c r="E91" s="38">
        <v>0</v>
      </c>
      <c r="F91" s="38">
        <v>1</v>
      </c>
      <c r="G91" s="39">
        <v>0</v>
      </c>
      <c r="H91" s="39">
        <v>2</v>
      </c>
      <c r="I91" s="39">
        <v>2</v>
      </c>
      <c r="J91" s="39">
        <v>0</v>
      </c>
      <c r="K91" s="39">
        <v>1</v>
      </c>
      <c r="L91" s="40">
        <f t="shared" si="138"/>
        <v>5</v>
      </c>
      <c r="M91" s="141">
        <f t="shared" si="139"/>
        <v>1</v>
      </c>
      <c r="N91" s="40">
        <f t="shared" si="140"/>
        <v>2</v>
      </c>
      <c r="O91" s="141">
        <f t="shared" si="141"/>
        <v>0.89442719099991586</v>
      </c>
      <c r="P91" s="141">
        <f>(U91-M91)</f>
        <v>-1</v>
      </c>
      <c r="Q91" s="39">
        <v>1</v>
      </c>
      <c r="R91" s="39">
        <v>1</v>
      </c>
      <c r="S91" s="39">
        <v>0</v>
      </c>
      <c r="T91" s="39">
        <v>1</v>
      </c>
      <c r="U91" s="41"/>
      <c r="V91" s="40">
        <f>SUM(Q91:U91)</f>
        <v>3</v>
      </c>
      <c r="W91" s="141">
        <f>AVERAGE(Q91:U91)</f>
        <v>0.75</v>
      </c>
      <c r="X91" s="40">
        <f>MAX(Q91:U91)-MIN(Q91:U91)</f>
        <v>1</v>
      </c>
      <c r="Y91" s="141">
        <f>_xlfn.STDEV.P(Q91:U91)</f>
        <v>0.4330127018922193</v>
      </c>
      <c r="Z91" s="141">
        <f t="shared" si="142"/>
        <v>-0.75</v>
      </c>
      <c r="AA91" s="42">
        <f t="shared" si="143"/>
        <v>8</v>
      </c>
      <c r="AB91" s="144">
        <f t="shared" si="144"/>
        <v>0.88888888888888884</v>
      </c>
      <c r="AC91" s="42">
        <f t="shared" si="145"/>
        <v>2</v>
      </c>
      <c r="AD91" s="144">
        <f t="shared" si="146"/>
        <v>0.7370277311900888</v>
      </c>
      <c r="AE91" s="144">
        <f t="shared" si="147"/>
        <v>-0.88888888888888884</v>
      </c>
    </row>
    <row r="92" spans="2:31" ht="15.75" thickBot="1" x14ac:dyDescent="0.3">
      <c r="B92" s="58" t="s">
        <v>28</v>
      </c>
      <c r="C92" s="43" t="s">
        <v>307</v>
      </c>
      <c r="D92" s="247">
        <f>(D91/D113)</f>
        <v>8.3333333333333329E-2</v>
      </c>
      <c r="E92" s="247">
        <f t="shared" ref="E92:H92" si="208">(E91/E113)</f>
        <v>0</v>
      </c>
      <c r="F92" s="247">
        <f t="shared" si="208"/>
        <v>0.125</v>
      </c>
      <c r="G92" s="138">
        <f t="shared" si="208"/>
        <v>0</v>
      </c>
      <c r="H92" s="138">
        <f t="shared" si="208"/>
        <v>0.11764705882352941</v>
      </c>
      <c r="I92" s="138">
        <f>(I91/I113)</f>
        <v>0.22222222222222221</v>
      </c>
      <c r="J92" s="138">
        <f t="shared" ref="J92:K92" si="209">(J91/J113)</f>
        <v>0</v>
      </c>
      <c r="K92" s="138">
        <f t="shared" si="209"/>
        <v>7.1428571428571425E-2</v>
      </c>
      <c r="L92" s="139">
        <f t="shared" ref="L92" si="210">(L91/L113)</f>
        <v>6.9444444444444448E-2</v>
      </c>
      <c r="M92" s="137"/>
      <c r="N92" s="137"/>
      <c r="O92" s="137"/>
      <c r="P92" s="137"/>
      <c r="Q92" s="138">
        <f t="shared" ref="Q92:T92" si="211">(Q91/Q113)</f>
        <v>4.7619047619047616E-2</v>
      </c>
      <c r="R92" s="138">
        <f t="shared" si="211"/>
        <v>5.8823529411764705E-2</v>
      </c>
      <c r="S92" s="138">
        <f t="shared" si="211"/>
        <v>0</v>
      </c>
      <c r="T92" s="138">
        <f t="shared" si="211"/>
        <v>5.8823529411764705E-2</v>
      </c>
      <c r="U92" s="136">
        <f t="shared" ref="U92:AA92" si="212">(U91/U113)</f>
        <v>0</v>
      </c>
      <c r="V92" s="139">
        <f t="shared" si="212"/>
        <v>3.5714285714285712E-2</v>
      </c>
      <c r="W92" s="137"/>
      <c r="X92" s="137"/>
      <c r="Y92" s="137"/>
      <c r="Z92" s="137"/>
      <c r="AA92" s="140">
        <f t="shared" si="212"/>
        <v>5.128205128205128E-2</v>
      </c>
      <c r="AB92" s="192"/>
      <c r="AC92" s="192"/>
      <c r="AD92" s="192"/>
      <c r="AE92" s="192"/>
    </row>
    <row r="93" spans="2:31" x14ac:dyDescent="0.25">
      <c r="B93" s="59">
        <v>2100</v>
      </c>
      <c r="C93" s="38" t="s">
        <v>307</v>
      </c>
      <c r="D93" s="38">
        <v>0</v>
      </c>
      <c r="E93" s="38">
        <v>1</v>
      </c>
      <c r="F93" s="38">
        <v>2</v>
      </c>
      <c r="G93" s="39">
        <v>4</v>
      </c>
      <c r="H93" s="39">
        <v>0</v>
      </c>
      <c r="I93" s="39">
        <v>1</v>
      </c>
      <c r="J93" s="39">
        <v>0</v>
      </c>
      <c r="K93" s="39">
        <v>0</v>
      </c>
      <c r="L93" s="40">
        <f t="shared" si="138"/>
        <v>5</v>
      </c>
      <c r="M93" s="141">
        <f t="shared" si="139"/>
        <v>1</v>
      </c>
      <c r="N93" s="40">
        <f t="shared" si="140"/>
        <v>4</v>
      </c>
      <c r="O93" s="141">
        <f t="shared" si="141"/>
        <v>1.5491933384829668</v>
      </c>
      <c r="P93" s="141">
        <f>(U93-M93)</f>
        <v>-1</v>
      </c>
      <c r="Q93" s="39">
        <v>2</v>
      </c>
      <c r="R93" s="39">
        <v>1</v>
      </c>
      <c r="S93" s="39">
        <v>2</v>
      </c>
      <c r="T93" s="39">
        <v>1</v>
      </c>
      <c r="U93" s="41"/>
      <c r="V93" s="40">
        <f>SUM(Q93:U93)</f>
        <v>6</v>
      </c>
      <c r="W93" s="141">
        <f>AVERAGE(Q93:U93)</f>
        <v>1.5</v>
      </c>
      <c r="X93" s="40">
        <f>MAX(Q93:U93)-MIN(Q93:U93)</f>
        <v>1</v>
      </c>
      <c r="Y93" s="141">
        <f>_xlfn.STDEV.P(Q93:U93)</f>
        <v>0.5</v>
      </c>
      <c r="Z93" s="141">
        <f t="shared" si="142"/>
        <v>-1.5</v>
      </c>
      <c r="AA93" s="42">
        <f t="shared" si="143"/>
        <v>11</v>
      </c>
      <c r="AB93" s="144">
        <f t="shared" si="144"/>
        <v>1.2222222222222223</v>
      </c>
      <c r="AC93" s="42">
        <f t="shared" si="145"/>
        <v>4</v>
      </c>
      <c r="AD93" s="144">
        <f t="shared" si="146"/>
        <v>1.227262335243029</v>
      </c>
      <c r="AE93" s="144">
        <f t="shared" si="147"/>
        <v>-1.2222222222222223</v>
      </c>
    </row>
    <row r="94" spans="2:31" ht="15.75" thickBot="1" x14ac:dyDescent="0.3">
      <c r="B94" s="58" t="s">
        <v>28</v>
      </c>
      <c r="C94" s="43" t="s">
        <v>307</v>
      </c>
      <c r="D94" s="247">
        <f>(D93/D113)</f>
        <v>0</v>
      </c>
      <c r="E94" s="247">
        <f t="shared" ref="E94:H94" si="213">(E93/E113)</f>
        <v>8.3333333333333329E-2</v>
      </c>
      <c r="F94" s="247">
        <f t="shared" si="213"/>
        <v>0.25</v>
      </c>
      <c r="G94" s="138">
        <f t="shared" si="213"/>
        <v>0.22222222222222221</v>
      </c>
      <c r="H94" s="138">
        <f t="shared" si="213"/>
        <v>0</v>
      </c>
      <c r="I94" s="138">
        <f>(I93/I113)</f>
        <v>0.1111111111111111</v>
      </c>
      <c r="J94" s="138">
        <f t="shared" ref="J94:K94" si="214">(J93/J113)</f>
        <v>0</v>
      </c>
      <c r="K94" s="138">
        <f t="shared" si="214"/>
        <v>0</v>
      </c>
      <c r="L94" s="139">
        <f t="shared" ref="L94" si="215">(L93/L113)</f>
        <v>6.9444444444444448E-2</v>
      </c>
      <c r="M94" s="137"/>
      <c r="N94" s="137"/>
      <c r="O94" s="137"/>
      <c r="P94" s="137"/>
      <c r="Q94" s="138">
        <f t="shared" ref="Q94:T94" si="216">(Q93/Q113)</f>
        <v>9.5238095238095233E-2</v>
      </c>
      <c r="R94" s="138">
        <f t="shared" si="216"/>
        <v>5.8823529411764705E-2</v>
      </c>
      <c r="S94" s="138">
        <f t="shared" si="216"/>
        <v>0.1</v>
      </c>
      <c r="T94" s="138">
        <f t="shared" si="216"/>
        <v>5.8823529411764705E-2</v>
      </c>
      <c r="U94" s="136">
        <f t="shared" ref="U94:AA94" si="217">(U93/U113)</f>
        <v>0</v>
      </c>
      <c r="V94" s="139">
        <f t="shared" si="217"/>
        <v>7.1428571428571425E-2</v>
      </c>
      <c r="W94" s="137"/>
      <c r="X94" s="137"/>
      <c r="Y94" s="137"/>
      <c r="Z94" s="137"/>
      <c r="AA94" s="140">
        <f t="shared" si="217"/>
        <v>7.0512820512820512E-2</v>
      </c>
      <c r="AB94" s="192"/>
      <c r="AC94" s="192"/>
      <c r="AD94" s="192"/>
      <c r="AE94" s="192"/>
    </row>
    <row r="95" spans="2:31" x14ac:dyDescent="0.25">
      <c r="B95" s="59">
        <v>2200</v>
      </c>
      <c r="C95" s="38" t="s">
        <v>307</v>
      </c>
      <c r="D95" s="38">
        <v>1</v>
      </c>
      <c r="E95" s="38">
        <v>1</v>
      </c>
      <c r="F95" s="38">
        <v>1</v>
      </c>
      <c r="G95" s="39">
        <v>2</v>
      </c>
      <c r="H95" s="39">
        <v>0</v>
      </c>
      <c r="I95" s="39">
        <v>1</v>
      </c>
      <c r="J95" s="39">
        <v>0</v>
      </c>
      <c r="K95" s="39">
        <v>1</v>
      </c>
      <c r="L95" s="40">
        <f t="shared" si="138"/>
        <v>4</v>
      </c>
      <c r="M95" s="141">
        <f t="shared" si="139"/>
        <v>0.8</v>
      </c>
      <c r="N95" s="40">
        <f t="shared" si="140"/>
        <v>2</v>
      </c>
      <c r="O95" s="141">
        <f t="shared" si="141"/>
        <v>0.74833147735478833</v>
      </c>
      <c r="P95" s="141">
        <f>(U95-M95)</f>
        <v>-0.8</v>
      </c>
      <c r="Q95" s="39">
        <v>2</v>
      </c>
      <c r="R95" s="39">
        <v>0</v>
      </c>
      <c r="S95" s="39">
        <v>2</v>
      </c>
      <c r="T95" s="39">
        <v>2</v>
      </c>
      <c r="U95" s="41"/>
      <c r="V95" s="40">
        <f>SUM(Q95:U95)</f>
        <v>6</v>
      </c>
      <c r="W95" s="141">
        <f>AVERAGE(Q95:U95)</f>
        <v>1.5</v>
      </c>
      <c r="X95" s="40">
        <f>MAX(Q95:U95)-MIN(Q95:U95)</f>
        <v>2</v>
      </c>
      <c r="Y95" s="141">
        <f>_xlfn.STDEV.P(Q95:U95)</f>
        <v>0.8660254037844386</v>
      </c>
      <c r="Z95" s="141">
        <f t="shared" si="142"/>
        <v>-1.5</v>
      </c>
      <c r="AA95" s="42">
        <f t="shared" si="143"/>
        <v>10</v>
      </c>
      <c r="AB95" s="144">
        <f t="shared" si="144"/>
        <v>1.1111111111111112</v>
      </c>
      <c r="AC95" s="42">
        <f t="shared" si="145"/>
        <v>2</v>
      </c>
      <c r="AD95" s="144">
        <f t="shared" si="146"/>
        <v>0.87488976377909011</v>
      </c>
      <c r="AE95" s="144">
        <f t="shared" si="147"/>
        <v>-1.1111111111111112</v>
      </c>
    </row>
    <row r="96" spans="2:31" ht="15.75" thickBot="1" x14ac:dyDescent="0.3">
      <c r="B96" s="58" t="s">
        <v>28</v>
      </c>
      <c r="C96" s="43" t="s">
        <v>307</v>
      </c>
      <c r="D96" s="247">
        <f>(D95/D113)</f>
        <v>8.3333333333333329E-2</v>
      </c>
      <c r="E96" s="247">
        <f t="shared" ref="E96:H96" si="218">(E95/E113)</f>
        <v>8.3333333333333329E-2</v>
      </c>
      <c r="F96" s="247">
        <f t="shared" si="218"/>
        <v>0.125</v>
      </c>
      <c r="G96" s="138">
        <f t="shared" si="218"/>
        <v>0.1111111111111111</v>
      </c>
      <c r="H96" s="138">
        <f t="shared" si="218"/>
        <v>0</v>
      </c>
      <c r="I96" s="138">
        <f>(I95/I113)</f>
        <v>0.1111111111111111</v>
      </c>
      <c r="J96" s="138">
        <f t="shared" ref="J96:K96" si="219">(J95/J113)</f>
        <v>0</v>
      </c>
      <c r="K96" s="138">
        <f t="shared" si="219"/>
        <v>7.1428571428571425E-2</v>
      </c>
      <c r="L96" s="139">
        <f t="shared" ref="L96" si="220">(L95/L113)</f>
        <v>5.5555555555555552E-2</v>
      </c>
      <c r="M96" s="137"/>
      <c r="N96" s="137"/>
      <c r="O96" s="137"/>
      <c r="P96" s="137"/>
      <c r="Q96" s="138">
        <f t="shared" ref="Q96:T96" si="221">(Q95/Q113)</f>
        <v>9.5238095238095233E-2</v>
      </c>
      <c r="R96" s="138">
        <f t="shared" si="221"/>
        <v>0</v>
      </c>
      <c r="S96" s="138">
        <f t="shared" si="221"/>
        <v>0.1</v>
      </c>
      <c r="T96" s="138">
        <f t="shared" si="221"/>
        <v>0.11764705882352941</v>
      </c>
      <c r="U96" s="136">
        <f t="shared" ref="U96:AA96" si="222">(U95/U113)</f>
        <v>0</v>
      </c>
      <c r="V96" s="139">
        <f t="shared" si="222"/>
        <v>7.1428571428571425E-2</v>
      </c>
      <c r="W96" s="137"/>
      <c r="X96" s="137"/>
      <c r="Y96" s="137"/>
      <c r="Z96" s="137"/>
      <c r="AA96" s="140">
        <f t="shared" si="222"/>
        <v>6.4102564102564097E-2</v>
      </c>
      <c r="AB96" s="192"/>
      <c r="AC96" s="192"/>
      <c r="AD96" s="192"/>
      <c r="AE96" s="192"/>
    </row>
    <row r="97" spans="2:31" x14ac:dyDescent="0.25">
      <c r="B97" s="59">
        <v>2300</v>
      </c>
      <c r="C97" s="38" t="s">
        <v>307</v>
      </c>
      <c r="D97" s="38">
        <v>0</v>
      </c>
      <c r="E97" s="38">
        <v>3</v>
      </c>
      <c r="F97" s="38">
        <v>1</v>
      </c>
      <c r="G97" s="39">
        <v>1</v>
      </c>
      <c r="H97" s="39">
        <v>1</v>
      </c>
      <c r="I97" s="39">
        <v>1</v>
      </c>
      <c r="J97" s="39">
        <v>1</v>
      </c>
      <c r="K97" s="39">
        <v>0</v>
      </c>
      <c r="L97" s="40">
        <f t="shared" si="138"/>
        <v>4</v>
      </c>
      <c r="M97" s="141">
        <f t="shared" si="139"/>
        <v>0.8</v>
      </c>
      <c r="N97" s="40">
        <f t="shared" si="140"/>
        <v>1</v>
      </c>
      <c r="O97" s="141">
        <f t="shared" si="141"/>
        <v>0.4</v>
      </c>
      <c r="P97" s="141">
        <f>(U97-M97)</f>
        <v>-0.8</v>
      </c>
      <c r="Q97" s="39">
        <v>3</v>
      </c>
      <c r="R97" s="39">
        <v>0</v>
      </c>
      <c r="S97" s="39">
        <v>5</v>
      </c>
      <c r="T97" s="39">
        <v>0</v>
      </c>
      <c r="U97" s="41"/>
      <c r="V97" s="40">
        <f>SUM(Q97:U97)</f>
        <v>8</v>
      </c>
      <c r="W97" s="141">
        <f>AVERAGE(Q97:U97)</f>
        <v>2</v>
      </c>
      <c r="X97" s="40">
        <f>MAX(Q97:U97)-MIN(Q97:U97)</f>
        <v>5</v>
      </c>
      <c r="Y97" s="141">
        <f>_xlfn.STDEV.P(Q97:U97)</f>
        <v>2.1213203435596424</v>
      </c>
      <c r="Z97" s="141">
        <f t="shared" si="142"/>
        <v>-2</v>
      </c>
      <c r="AA97" s="42">
        <f t="shared" si="143"/>
        <v>12</v>
      </c>
      <c r="AB97" s="144">
        <f t="shared" si="144"/>
        <v>1.3333333333333333</v>
      </c>
      <c r="AC97" s="42">
        <f t="shared" si="145"/>
        <v>5</v>
      </c>
      <c r="AD97" s="144">
        <f t="shared" si="146"/>
        <v>1.5634719199411433</v>
      </c>
      <c r="AE97" s="144">
        <f t="shared" si="147"/>
        <v>-1.3333333333333333</v>
      </c>
    </row>
    <row r="98" spans="2:31" ht="15.75" thickBot="1" x14ac:dyDescent="0.3">
      <c r="B98" s="58" t="s">
        <v>28</v>
      </c>
      <c r="C98" s="43" t="s">
        <v>307</v>
      </c>
      <c r="D98" s="247">
        <f>(D97/D113)</f>
        <v>0</v>
      </c>
      <c r="E98" s="247">
        <f t="shared" ref="E98:H98" si="223">(E97/E113)</f>
        <v>0.25</v>
      </c>
      <c r="F98" s="247">
        <f t="shared" si="223"/>
        <v>0.125</v>
      </c>
      <c r="G98" s="138">
        <f t="shared" si="223"/>
        <v>5.5555555555555552E-2</v>
      </c>
      <c r="H98" s="138">
        <f t="shared" si="223"/>
        <v>5.8823529411764705E-2</v>
      </c>
      <c r="I98" s="138">
        <f>(I97/I113)</f>
        <v>0.1111111111111111</v>
      </c>
      <c r="J98" s="138">
        <f t="shared" ref="J98:K98" si="224">(J97/J113)</f>
        <v>7.1428571428571425E-2</v>
      </c>
      <c r="K98" s="138">
        <f t="shared" si="224"/>
        <v>0</v>
      </c>
      <c r="L98" s="139">
        <f t="shared" ref="L98" si="225">(L97/L113)</f>
        <v>5.5555555555555552E-2</v>
      </c>
      <c r="M98" s="137"/>
      <c r="N98" s="137"/>
      <c r="O98" s="137"/>
      <c r="P98" s="137"/>
      <c r="Q98" s="138">
        <f t="shared" ref="Q98:T98" si="226">(Q97/Q113)</f>
        <v>0.14285714285714285</v>
      </c>
      <c r="R98" s="138">
        <f t="shared" si="226"/>
        <v>0</v>
      </c>
      <c r="S98" s="138">
        <f t="shared" si="226"/>
        <v>0.25</v>
      </c>
      <c r="T98" s="138">
        <f t="shared" si="226"/>
        <v>0</v>
      </c>
      <c r="U98" s="136">
        <f t="shared" ref="U98:AA98" si="227">(U97/U113)</f>
        <v>0</v>
      </c>
      <c r="V98" s="139">
        <f t="shared" si="227"/>
        <v>9.5238095238095233E-2</v>
      </c>
      <c r="W98" s="137"/>
      <c r="X98" s="137"/>
      <c r="Y98" s="137"/>
      <c r="Z98" s="137"/>
      <c r="AA98" s="140">
        <f t="shared" si="227"/>
        <v>7.6923076923076927E-2</v>
      </c>
      <c r="AB98" s="192"/>
      <c r="AC98" s="192"/>
      <c r="AD98" s="192"/>
      <c r="AE98" s="192"/>
    </row>
    <row r="99" spans="2:31" x14ac:dyDescent="0.25">
      <c r="B99" s="59">
        <v>0</v>
      </c>
      <c r="C99" s="38" t="s">
        <v>307</v>
      </c>
      <c r="D99" s="38">
        <v>3</v>
      </c>
      <c r="E99" s="38">
        <v>0</v>
      </c>
      <c r="F99" s="38">
        <v>1</v>
      </c>
      <c r="G99" s="39">
        <v>1</v>
      </c>
      <c r="H99" s="39">
        <v>1</v>
      </c>
      <c r="I99" s="39">
        <v>0</v>
      </c>
      <c r="J99" s="39">
        <v>2</v>
      </c>
      <c r="K99" s="39">
        <v>1</v>
      </c>
      <c r="L99" s="40">
        <f t="shared" si="138"/>
        <v>5</v>
      </c>
      <c r="M99" s="141">
        <f t="shared" si="139"/>
        <v>1</v>
      </c>
      <c r="N99" s="40">
        <f t="shared" si="140"/>
        <v>2</v>
      </c>
      <c r="O99" s="141">
        <f t="shared" si="141"/>
        <v>0.63245553203367588</v>
      </c>
      <c r="P99" s="141">
        <f>(U99-M99)</f>
        <v>-1</v>
      </c>
      <c r="Q99" s="39">
        <v>0</v>
      </c>
      <c r="R99" s="39">
        <v>0</v>
      </c>
      <c r="S99" s="39">
        <v>1</v>
      </c>
      <c r="T99" s="39">
        <v>1</v>
      </c>
      <c r="U99" s="41"/>
      <c r="V99" s="40">
        <f>SUM(Q99:U99)</f>
        <v>2</v>
      </c>
      <c r="W99" s="141">
        <f>AVERAGE(Q99:U99)</f>
        <v>0.5</v>
      </c>
      <c r="X99" s="40">
        <f>MAX(Q99:U99)-MIN(Q99:U99)</f>
        <v>1</v>
      </c>
      <c r="Y99" s="141">
        <f>_xlfn.STDEV.P(Q99:U99)</f>
        <v>0.5</v>
      </c>
      <c r="Z99" s="141">
        <f t="shared" si="142"/>
        <v>-0.5</v>
      </c>
      <c r="AA99" s="42">
        <f t="shared" si="143"/>
        <v>7</v>
      </c>
      <c r="AB99" s="144">
        <f t="shared" si="144"/>
        <v>0.77777777777777779</v>
      </c>
      <c r="AC99" s="42">
        <f t="shared" si="145"/>
        <v>2</v>
      </c>
      <c r="AD99" s="144">
        <f t="shared" si="146"/>
        <v>0.62853936105470887</v>
      </c>
      <c r="AE99" s="144">
        <f t="shared" si="147"/>
        <v>-0.77777777777777779</v>
      </c>
    </row>
    <row r="100" spans="2:31" ht="15.75" thickBot="1" x14ac:dyDescent="0.3">
      <c r="B100" s="58" t="s">
        <v>28</v>
      </c>
      <c r="C100" s="43" t="s">
        <v>307</v>
      </c>
      <c r="D100" s="247">
        <f>(D99/D113)</f>
        <v>0.25</v>
      </c>
      <c r="E100" s="247">
        <f t="shared" ref="E100:H100" si="228">(E99/E113)</f>
        <v>0</v>
      </c>
      <c r="F100" s="247">
        <f t="shared" si="228"/>
        <v>0.125</v>
      </c>
      <c r="G100" s="138">
        <f t="shared" si="228"/>
        <v>5.5555555555555552E-2</v>
      </c>
      <c r="H100" s="138">
        <f t="shared" si="228"/>
        <v>5.8823529411764705E-2</v>
      </c>
      <c r="I100" s="138">
        <f>(I99/113)</f>
        <v>0</v>
      </c>
      <c r="J100" s="138">
        <f t="shared" ref="J100:K100" si="229">(J99/113)</f>
        <v>1.7699115044247787E-2</v>
      </c>
      <c r="K100" s="138">
        <f t="shared" si="229"/>
        <v>8.8495575221238937E-3</v>
      </c>
      <c r="L100" s="139">
        <f t="shared" ref="L100" si="230">(L99/113)</f>
        <v>4.4247787610619468E-2</v>
      </c>
      <c r="M100" s="137"/>
      <c r="N100" s="137"/>
      <c r="O100" s="137"/>
      <c r="P100" s="137"/>
      <c r="Q100" s="138">
        <f t="shared" ref="Q100:T100" si="231">(Q99/113)</f>
        <v>0</v>
      </c>
      <c r="R100" s="138">
        <f t="shared" si="231"/>
        <v>0</v>
      </c>
      <c r="S100" s="138">
        <f t="shared" si="231"/>
        <v>8.8495575221238937E-3</v>
      </c>
      <c r="T100" s="138">
        <f t="shared" si="231"/>
        <v>8.8495575221238937E-3</v>
      </c>
      <c r="U100" s="136">
        <f t="shared" ref="U100:AA100" si="232">(U99/113)</f>
        <v>0</v>
      </c>
      <c r="V100" s="139">
        <f t="shared" si="232"/>
        <v>1.7699115044247787E-2</v>
      </c>
      <c r="W100" s="137"/>
      <c r="X100" s="137"/>
      <c r="Y100" s="137"/>
      <c r="Z100" s="137"/>
      <c r="AA100" s="140">
        <f t="shared" si="232"/>
        <v>6.1946902654867256E-2</v>
      </c>
      <c r="AB100" s="192"/>
      <c r="AC100" s="192"/>
      <c r="AD100" s="192"/>
      <c r="AE100" s="192"/>
    </row>
    <row r="101" spans="2:31" x14ac:dyDescent="0.25">
      <c r="B101" s="59">
        <v>100</v>
      </c>
      <c r="C101" s="38" t="s">
        <v>307</v>
      </c>
      <c r="D101" s="38">
        <v>0</v>
      </c>
      <c r="E101" s="38">
        <v>0</v>
      </c>
      <c r="F101" s="38">
        <v>1</v>
      </c>
      <c r="G101" s="39">
        <v>3</v>
      </c>
      <c r="H101" s="39">
        <v>2</v>
      </c>
      <c r="I101" s="39">
        <v>0</v>
      </c>
      <c r="J101" s="39">
        <v>1</v>
      </c>
      <c r="K101" s="39">
        <v>0</v>
      </c>
      <c r="L101" s="40">
        <f t="shared" si="138"/>
        <v>6</v>
      </c>
      <c r="M101" s="141">
        <f t="shared" si="139"/>
        <v>1.2</v>
      </c>
      <c r="N101" s="40">
        <f t="shared" si="140"/>
        <v>3</v>
      </c>
      <c r="O101" s="141">
        <f t="shared" si="141"/>
        <v>1.1661903789690602</v>
      </c>
      <c r="P101" s="141">
        <f>(U101-M101)</f>
        <v>-1.2</v>
      </c>
      <c r="Q101" s="39">
        <v>2</v>
      </c>
      <c r="R101" s="39">
        <v>1</v>
      </c>
      <c r="S101" s="39">
        <v>3</v>
      </c>
      <c r="T101" s="39">
        <v>0</v>
      </c>
      <c r="U101" s="41"/>
      <c r="V101" s="40">
        <f>SUM(Q101:U101)</f>
        <v>6</v>
      </c>
      <c r="W101" s="141">
        <f>AVERAGE(Q101:U101)</f>
        <v>1.5</v>
      </c>
      <c r="X101" s="40">
        <f>MAX(Q101:U101)-MIN(Q101:U101)</f>
        <v>3</v>
      </c>
      <c r="Y101" s="141">
        <f>_xlfn.STDEV.P(Q101:U101)</f>
        <v>1.1180339887498949</v>
      </c>
      <c r="Z101" s="141">
        <f t="shared" si="142"/>
        <v>-1.5</v>
      </c>
      <c r="AA101" s="42">
        <f t="shared" si="143"/>
        <v>12</v>
      </c>
      <c r="AB101" s="144">
        <f t="shared" si="144"/>
        <v>1.3333333333333333</v>
      </c>
      <c r="AC101" s="42">
        <f t="shared" si="145"/>
        <v>3</v>
      </c>
      <c r="AD101" s="144">
        <f t="shared" si="146"/>
        <v>1.1547005383792515</v>
      </c>
      <c r="AE101" s="144">
        <f t="shared" si="147"/>
        <v>-1.3333333333333333</v>
      </c>
    </row>
    <row r="102" spans="2:31" ht="15.75" thickBot="1" x14ac:dyDescent="0.3">
      <c r="B102" s="58" t="s">
        <v>28</v>
      </c>
      <c r="C102" s="43" t="s">
        <v>307</v>
      </c>
      <c r="D102" s="247">
        <f>(D101/D113)</f>
        <v>0</v>
      </c>
      <c r="E102" s="247">
        <f t="shared" ref="E102:H102" si="233">(E101/E113)</f>
        <v>0</v>
      </c>
      <c r="F102" s="247">
        <f t="shared" si="233"/>
        <v>0.125</v>
      </c>
      <c r="G102" s="138">
        <f t="shared" si="233"/>
        <v>0.16666666666666666</v>
      </c>
      <c r="H102" s="138">
        <f t="shared" si="233"/>
        <v>0.11764705882352941</v>
      </c>
      <c r="I102" s="138">
        <f>(I101/I113)</f>
        <v>0</v>
      </c>
      <c r="J102" s="138">
        <f t="shared" ref="J102:K102" si="234">(J101/J113)</f>
        <v>7.1428571428571425E-2</v>
      </c>
      <c r="K102" s="138">
        <f t="shared" si="234"/>
        <v>0</v>
      </c>
      <c r="L102" s="139">
        <f t="shared" ref="L102" si="235">(L101/L113)</f>
        <v>8.3333333333333329E-2</v>
      </c>
      <c r="M102" s="137"/>
      <c r="N102" s="137"/>
      <c r="O102" s="137"/>
      <c r="P102" s="137"/>
      <c r="Q102" s="138">
        <f t="shared" ref="Q102:T102" si="236">(Q101/Q113)</f>
        <v>9.5238095238095233E-2</v>
      </c>
      <c r="R102" s="138">
        <f t="shared" si="236"/>
        <v>5.8823529411764705E-2</v>
      </c>
      <c r="S102" s="138">
        <f t="shared" si="236"/>
        <v>0.15</v>
      </c>
      <c r="T102" s="138">
        <f t="shared" si="236"/>
        <v>0</v>
      </c>
      <c r="U102" s="136">
        <f t="shared" ref="U102:AA102" si="237">(U101/U113)</f>
        <v>0</v>
      </c>
      <c r="V102" s="139">
        <f t="shared" si="237"/>
        <v>7.1428571428571425E-2</v>
      </c>
      <c r="W102" s="137"/>
      <c r="X102" s="137"/>
      <c r="Y102" s="137"/>
      <c r="Z102" s="137"/>
      <c r="AA102" s="140">
        <f t="shared" si="237"/>
        <v>7.6923076923076927E-2</v>
      </c>
      <c r="AB102" s="192"/>
      <c r="AC102" s="192"/>
      <c r="AD102" s="192"/>
      <c r="AE102" s="192"/>
    </row>
    <row r="103" spans="2:31" x14ac:dyDescent="0.25">
      <c r="B103" s="59">
        <v>200</v>
      </c>
      <c r="C103" s="38" t="s">
        <v>307</v>
      </c>
      <c r="D103" s="38">
        <v>1</v>
      </c>
      <c r="E103" s="38">
        <v>1</v>
      </c>
      <c r="F103" s="38">
        <v>0</v>
      </c>
      <c r="G103" s="39">
        <v>0</v>
      </c>
      <c r="H103" s="39">
        <v>0</v>
      </c>
      <c r="I103" s="39">
        <v>0</v>
      </c>
      <c r="J103" s="39">
        <v>1</v>
      </c>
      <c r="K103" s="39">
        <v>3</v>
      </c>
      <c r="L103" s="40">
        <f t="shared" si="138"/>
        <v>4</v>
      </c>
      <c r="M103" s="141">
        <f t="shared" si="139"/>
        <v>0.8</v>
      </c>
      <c r="N103" s="40">
        <f t="shared" si="140"/>
        <v>3</v>
      </c>
      <c r="O103" s="141">
        <f t="shared" si="141"/>
        <v>1.1661903789690602</v>
      </c>
      <c r="P103" s="141">
        <f>(U103-M103)</f>
        <v>-0.8</v>
      </c>
      <c r="Q103" s="39">
        <v>1</v>
      </c>
      <c r="R103" s="39">
        <v>0</v>
      </c>
      <c r="S103" s="39">
        <v>1</v>
      </c>
      <c r="T103" s="39">
        <v>0</v>
      </c>
      <c r="U103" s="41"/>
      <c r="V103" s="40">
        <f>SUM(Q103:U103)</f>
        <v>2</v>
      </c>
      <c r="W103" s="141">
        <f>AVERAGE(Q103:U103)</f>
        <v>0.5</v>
      </c>
      <c r="X103" s="40">
        <f>MAX(Q103:U103)-MIN(Q103:U103)</f>
        <v>1</v>
      </c>
      <c r="Y103" s="141">
        <f>_xlfn.STDEV.P(Q103:U103)</f>
        <v>0.5</v>
      </c>
      <c r="Z103" s="141">
        <f t="shared" si="142"/>
        <v>-0.5</v>
      </c>
      <c r="AA103" s="42">
        <f t="shared" si="143"/>
        <v>6</v>
      </c>
      <c r="AB103" s="144">
        <f t="shared" si="144"/>
        <v>0.66666666666666663</v>
      </c>
      <c r="AC103" s="42">
        <f t="shared" si="145"/>
        <v>3</v>
      </c>
      <c r="AD103" s="144">
        <f t="shared" si="146"/>
        <v>0.94280904158206336</v>
      </c>
      <c r="AE103" s="144">
        <f t="shared" si="147"/>
        <v>-0.66666666666666663</v>
      </c>
    </row>
    <row r="104" spans="2:31" ht="15.75" thickBot="1" x14ac:dyDescent="0.3">
      <c r="B104" s="58" t="s">
        <v>28</v>
      </c>
      <c r="C104" s="43" t="s">
        <v>307</v>
      </c>
      <c r="D104" s="247">
        <f>(D103/D113)</f>
        <v>8.3333333333333329E-2</v>
      </c>
      <c r="E104" s="247">
        <f t="shared" ref="E104:H104" si="238">(E103/E113)</f>
        <v>8.3333333333333329E-2</v>
      </c>
      <c r="F104" s="247">
        <f t="shared" si="238"/>
        <v>0</v>
      </c>
      <c r="G104" s="138">
        <f t="shared" si="238"/>
        <v>0</v>
      </c>
      <c r="H104" s="138">
        <f t="shared" si="238"/>
        <v>0</v>
      </c>
      <c r="I104" s="138">
        <f>(I103/I113)</f>
        <v>0</v>
      </c>
      <c r="J104" s="138">
        <f t="shared" ref="J104:K104" si="239">(J103/J113)</f>
        <v>7.1428571428571425E-2</v>
      </c>
      <c r="K104" s="138">
        <f t="shared" si="239"/>
        <v>0.21428571428571427</v>
      </c>
      <c r="L104" s="139">
        <f t="shared" ref="L104" si="240">(L103/L113)</f>
        <v>5.5555555555555552E-2</v>
      </c>
      <c r="M104" s="137"/>
      <c r="N104" s="137"/>
      <c r="O104" s="137"/>
      <c r="P104" s="137"/>
      <c r="Q104" s="138">
        <f t="shared" ref="Q104:T104" si="241">(Q103/Q113)</f>
        <v>4.7619047619047616E-2</v>
      </c>
      <c r="R104" s="138">
        <f t="shared" si="241"/>
        <v>0</v>
      </c>
      <c r="S104" s="138">
        <f t="shared" si="241"/>
        <v>0.05</v>
      </c>
      <c r="T104" s="138">
        <f t="shared" si="241"/>
        <v>0</v>
      </c>
      <c r="U104" s="136">
        <f t="shared" ref="U104:AA104" si="242">(U103/U113)</f>
        <v>0</v>
      </c>
      <c r="V104" s="139">
        <f t="shared" si="242"/>
        <v>2.3809523809523808E-2</v>
      </c>
      <c r="W104" s="137"/>
      <c r="X104" s="137"/>
      <c r="Y104" s="137"/>
      <c r="Z104" s="137"/>
      <c r="AA104" s="140">
        <f t="shared" si="242"/>
        <v>3.8461538461538464E-2</v>
      </c>
      <c r="AB104" s="192"/>
      <c r="AC104" s="192"/>
      <c r="AD104" s="192"/>
      <c r="AE104" s="192"/>
    </row>
    <row r="105" spans="2:31" x14ac:dyDescent="0.25">
      <c r="B105" s="59">
        <v>300</v>
      </c>
      <c r="C105" s="38" t="s">
        <v>307</v>
      </c>
      <c r="D105" s="38">
        <v>0</v>
      </c>
      <c r="E105" s="38">
        <v>2</v>
      </c>
      <c r="F105" s="38">
        <v>1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f t="shared" si="138"/>
        <v>0</v>
      </c>
      <c r="M105" s="141">
        <f t="shared" si="139"/>
        <v>0</v>
      </c>
      <c r="N105" s="40">
        <f t="shared" si="140"/>
        <v>0</v>
      </c>
      <c r="O105" s="141">
        <f t="shared" si="141"/>
        <v>0</v>
      </c>
      <c r="P105" s="141">
        <f>(U105-M105)</f>
        <v>0</v>
      </c>
      <c r="Q105" s="39">
        <v>0</v>
      </c>
      <c r="R105" s="39">
        <v>1</v>
      </c>
      <c r="S105" s="39">
        <v>0</v>
      </c>
      <c r="T105" s="39">
        <v>1</v>
      </c>
      <c r="U105" s="41"/>
      <c r="V105" s="40">
        <f>SUM(Q105:U105)</f>
        <v>2</v>
      </c>
      <c r="W105" s="141">
        <f>AVERAGE(Q105:U105)</f>
        <v>0.5</v>
      </c>
      <c r="X105" s="40">
        <f>MAX(Q105:U105)-MIN(Q105:U105)</f>
        <v>1</v>
      </c>
      <c r="Y105" s="141">
        <f>_xlfn.STDEV.P(Q105:U105)</f>
        <v>0.5</v>
      </c>
      <c r="Z105" s="141">
        <f t="shared" si="142"/>
        <v>-0.5</v>
      </c>
      <c r="AA105" s="42">
        <f t="shared" si="143"/>
        <v>2</v>
      </c>
      <c r="AB105" s="144">
        <f t="shared" si="144"/>
        <v>0.22222222222222221</v>
      </c>
      <c r="AC105" s="42">
        <f t="shared" si="145"/>
        <v>1</v>
      </c>
      <c r="AD105" s="144">
        <f t="shared" si="146"/>
        <v>0.41573970964154905</v>
      </c>
      <c r="AE105" s="144">
        <f t="shared" si="147"/>
        <v>-0.22222222222222221</v>
      </c>
    </row>
    <row r="106" spans="2:31" ht="15.75" thickBot="1" x14ac:dyDescent="0.3">
      <c r="B106" s="58" t="s">
        <v>28</v>
      </c>
      <c r="C106" s="43" t="s">
        <v>307</v>
      </c>
      <c r="D106" s="247">
        <f>(D105/D113)</f>
        <v>0</v>
      </c>
      <c r="E106" s="247">
        <f t="shared" ref="E106:H106" si="243">(E105/E113)</f>
        <v>0.16666666666666666</v>
      </c>
      <c r="F106" s="247">
        <f t="shared" si="243"/>
        <v>0.125</v>
      </c>
      <c r="G106" s="138">
        <f t="shared" si="243"/>
        <v>0</v>
      </c>
      <c r="H106" s="138">
        <f t="shared" si="243"/>
        <v>0</v>
      </c>
      <c r="I106" s="138">
        <f>(I105/I113)</f>
        <v>0</v>
      </c>
      <c r="J106" s="138">
        <f t="shared" ref="J106:K106" si="244">(J105/J113)</f>
        <v>0</v>
      </c>
      <c r="K106" s="138">
        <f t="shared" si="244"/>
        <v>0</v>
      </c>
      <c r="L106" s="139">
        <f t="shared" ref="L106" si="245">(L105/L113)</f>
        <v>0</v>
      </c>
      <c r="M106" s="137"/>
      <c r="N106" s="137"/>
      <c r="O106" s="137"/>
      <c r="P106" s="137"/>
      <c r="Q106" s="138">
        <f t="shared" ref="Q106:T106" si="246">(Q105/Q113)</f>
        <v>0</v>
      </c>
      <c r="R106" s="138">
        <f t="shared" si="246"/>
        <v>5.8823529411764705E-2</v>
      </c>
      <c r="S106" s="138">
        <f t="shared" si="246"/>
        <v>0</v>
      </c>
      <c r="T106" s="138">
        <f t="shared" si="246"/>
        <v>5.8823529411764705E-2</v>
      </c>
      <c r="U106" s="136">
        <f t="shared" ref="U106:AA106" si="247">(U105/U113)</f>
        <v>0</v>
      </c>
      <c r="V106" s="139">
        <f t="shared" si="247"/>
        <v>2.3809523809523808E-2</v>
      </c>
      <c r="W106" s="137"/>
      <c r="X106" s="137"/>
      <c r="Y106" s="137"/>
      <c r="Z106" s="137"/>
      <c r="AA106" s="140">
        <f t="shared" si="247"/>
        <v>1.282051282051282E-2</v>
      </c>
      <c r="AB106" s="192"/>
      <c r="AC106" s="192"/>
      <c r="AD106" s="192"/>
      <c r="AE106" s="192"/>
    </row>
    <row r="107" spans="2:31" x14ac:dyDescent="0.25">
      <c r="B107" s="59">
        <v>400</v>
      </c>
      <c r="C107" s="38" t="s">
        <v>307</v>
      </c>
      <c r="D107" s="38">
        <v>1</v>
      </c>
      <c r="E107" s="38">
        <v>0</v>
      </c>
      <c r="F107" s="38">
        <v>0</v>
      </c>
      <c r="G107" s="39">
        <v>1</v>
      </c>
      <c r="H107" s="39">
        <v>1</v>
      </c>
      <c r="I107" s="39">
        <v>0</v>
      </c>
      <c r="J107" s="39">
        <v>0</v>
      </c>
      <c r="K107" s="39">
        <v>0</v>
      </c>
      <c r="L107" s="40">
        <f t="shared" si="138"/>
        <v>2</v>
      </c>
      <c r="M107" s="141">
        <f t="shared" si="139"/>
        <v>0.4</v>
      </c>
      <c r="N107" s="40">
        <f t="shared" si="140"/>
        <v>1</v>
      </c>
      <c r="O107" s="141">
        <f t="shared" si="141"/>
        <v>0.4898979485566356</v>
      </c>
      <c r="P107" s="141">
        <f>(U107-M107)</f>
        <v>-0.4</v>
      </c>
      <c r="Q107" s="39">
        <v>0</v>
      </c>
      <c r="R107" s="39">
        <v>2</v>
      </c>
      <c r="S107" s="39">
        <v>0</v>
      </c>
      <c r="T107" s="39">
        <v>2</v>
      </c>
      <c r="U107" s="41"/>
      <c r="V107" s="40">
        <f>SUM(Q107:U107)</f>
        <v>4</v>
      </c>
      <c r="W107" s="141">
        <f>AVERAGE(Q107:U107)</f>
        <v>1</v>
      </c>
      <c r="X107" s="40">
        <f>MAX(Q107:U107)-MIN(Q107:U107)</f>
        <v>2</v>
      </c>
      <c r="Y107" s="141">
        <f>_xlfn.STDEV.P(Q107:U107)</f>
        <v>1</v>
      </c>
      <c r="Z107" s="141">
        <f t="shared" si="142"/>
        <v>-1</v>
      </c>
      <c r="AA107" s="42">
        <f t="shared" si="143"/>
        <v>6</v>
      </c>
      <c r="AB107" s="144">
        <f t="shared" si="144"/>
        <v>0.66666666666666663</v>
      </c>
      <c r="AC107" s="42">
        <f t="shared" si="145"/>
        <v>2</v>
      </c>
      <c r="AD107" s="144">
        <f t="shared" si="146"/>
        <v>0.81649658092772603</v>
      </c>
      <c r="AE107" s="144">
        <f t="shared" si="147"/>
        <v>-0.66666666666666663</v>
      </c>
    </row>
    <row r="108" spans="2:31" ht="15.75" thickBot="1" x14ac:dyDescent="0.3">
      <c r="B108" s="58" t="s">
        <v>28</v>
      </c>
      <c r="C108" s="43" t="s">
        <v>307</v>
      </c>
      <c r="D108" s="247">
        <f>(D107/D113)</f>
        <v>8.3333333333333329E-2</v>
      </c>
      <c r="E108" s="247">
        <f t="shared" ref="E108:H108" si="248">(E107/E113)</f>
        <v>0</v>
      </c>
      <c r="F108" s="247">
        <f t="shared" si="248"/>
        <v>0</v>
      </c>
      <c r="G108" s="138">
        <f t="shared" si="248"/>
        <v>5.5555555555555552E-2</v>
      </c>
      <c r="H108" s="138">
        <f t="shared" si="248"/>
        <v>5.8823529411764705E-2</v>
      </c>
      <c r="I108" s="138">
        <f>(I107/I113)</f>
        <v>0</v>
      </c>
      <c r="J108" s="138">
        <f t="shared" ref="J108:K108" si="249">(J107/J113)</f>
        <v>0</v>
      </c>
      <c r="K108" s="138">
        <f t="shared" si="249"/>
        <v>0</v>
      </c>
      <c r="L108" s="139">
        <f t="shared" ref="L108" si="250">(L107/L113)</f>
        <v>2.7777777777777776E-2</v>
      </c>
      <c r="M108" s="137"/>
      <c r="N108" s="137"/>
      <c r="O108" s="137"/>
      <c r="P108" s="137"/>
      <c r="Q108" s="138">
        <f t="shared" ref="Q108:T108" si="251">(Q107/Q113)</f>
        <v>0</v>
      </c>
      <c r="R108" s="138">
        <f t="shared" si="251"/>
        <v>0.11764705882352941</v>
      </c>
      <c r="S108" s="138">
        <f t="shared" si="251"/>
        <v>0</v>
      </c>
      <c r="T108" s="138">
        <f t="shared" si="251"/>
        <v>0.11764705882352941</v>
      </c>
      <c r="U108" s="136">
        <f t="shared" ref="U108:AA108" si="252">(U107/U113)</f>
        <v>0</v>
      </c>
      <c r="V108" s="139">
        <f t="shared" si="252"/>
        <v>4.7619047619047616E-2</v>
      </c>
      <c r="W108" s="137"/>
      <c r="X108" s="137"/>
      <c r="Y108" s="137"/>
      <c r="Z108" s="137"/>
      <c r="AA108" s="140">
        <f t="shared" si="252"/>
        <v>3.8461538461538464E-2</v>
      </c>
      <c r="AB108" s="192"/>
      <c r="AC108" s="192"/>
      <c r="AD108" s="192"/>
      <c r="AE108" s="192"/>
    </row>
    <row r="109" spans="2:31" x14ac:dyDescent="0.25">
      <c r="B109" s="59">
        <v>500</v>
      </c>
      <c r="C109" s="38" t="s">
        <v>307</v>
      </c>
      <c r="D109" s="38">
        <v>0</v>
      </c>
      <c r="E109" s="38">
        <v>0</v>
      </c>
      <c r="F109" s="38">
        <v>0</v>
      </c>
      <c r="G109" s="39">
        <v>0</v>
      </c>
      <c r="H109" s="39">
        <v>0</v>
      </c>
      <c r="I109" s="39">
        <v>0</v>
      </c>
      <c r="J109" s="39">
        <v>1</v>
      </c>
      <c r="K109" s="39">
        <v>0</v>
      </c>
      <c r="L109" s="40">
        <f t="shared" si="138"/>
        <v>1</v>
      </c>
      <c r="M109" s="141">
        <f t="shared" si="139"/>
        <v>0.2</v>
      </c>
      <c r="N109" s="40">
        <f t="shared" si="140"/>
        <v>1</v>
      </c>
      <c r="O109" s="141">
        <f t="shared" si="141"/>
        <v>0.4</v>
      </c>
      <c r="P109" s="141">
        <f>(U109-M109)</f>
        <v>-0.2</v>
      </c>
      <c r="Q109" s="39">
        <v>0</v>
      </c>
      <c r="R109" s="39">
        <v>0</v>
      </c>
      <c r="S109" s="39">
        <v>0</v>
      </c>
      <c r="T109" s="39">
        <v>1</v>
      </c>
      <c r="U109" s="41"/>
      <c r="V109" s="40">
        <f>SUM(Q109:U109)</f>
        <v>1</v>
      </c>
      <c r="W109" s="141">
        <f>AVERAGE(Q109:U109)</f>
        <v>0.25</v>
      </c>
      <c r="X109" s="40">
        <f>MAX(Q109:U109)-MIN(Q109:U109)</f>
        <v>1</v>
      </c>
      <c r="Y109" s="141">
        <f>_xlfn.STDEV.P(Q109:U109)</f>
        <v>0.4330127018922193</v>
      </c>
      <c r="Z109" s="141">
        <f t="shared" si="142"/>
        <v>-0.25</v>
      </c>
      <c r="AA109" s="42">
        <f t="shared" si="143"/>
        <v>2</v>
      </c>
      <c r="AB109" s="144">
        <f t="shared" si="144"/>
        <v>0.22222222222222221</v>
      </c>
      <c r="AC109" s="42">
        <f t="shared" si="145"/>
        <v>1</v>
      </c>
      <c r="AD109" s="144">
        <f t="shared" si="146"/>
        <v>0.41573970964154905</v>
      </c>
      <c r="AE109" s="144">
        <f t="shared" si="147"/>
        <v>-0.22222222222222221</v>
      </c>
    </row>
    <row r="110" spans="2:31" ht="15.75" thickBot="1" x14ac:dyDescent="0.3">
      <c r="B110" s="58" t="s">
        <v>28</v>
      </c>
      <c r="C110" s="43" t="s">
        <v>307</v>
      </c>
      <c r="D110" s="247">
        <f>(D109/D113)</f>
        <v>0</v>
      </c>
      <c r="E110" s="247">
        <f t="shared" ref="E110:H110" si="253">(E109/E113)</f>
        <v>0</v>
      </c>
      <c r="F110" s="247">
        <f t="shared" si="253"/>
        <v>0</v>
      </c>
      <c r="G110" s="138">
        <f t="shared" si="253"/>
        <v>0</v>
      </c>
      <c r="H110" s="138">
        <f t="shared" si="253"/>
        <v>0</v>
      </c>
      <c r="I110" s="138">
        <f>(I109/I113)</f>
        <v>0</v>
      </c>
      <c r="J110" s="138">
        <f t="shared" ref="J110:K110" si="254">(J109/J113)</f>
        <v>7.1428571428571425E-2</v>
      </c>
      <c r="K110" s="138">
        <f t="shared" si="254"/>
        <v>0</v>
      </c>
      <c r="L110" s="139">
        <f t="shared" ref="L110" si="255">(L109/L113)</f>
        <v>1.3888888888888888E-2</v>
      </c>
      <c r="M110" s="137"/>
      <c r="N110" s="137"/>
      <c r="O110" s="137"/>
      <c r="P110" s="137"/>
      <c r="Q110" s="138">
        <f t="shared" ref="Q110:T110" si="256">(Q109/Q113)</f>
        <v>0</v>
      </c>
      <c r="R110" s="138">
        <f t="shared" si="256"/>
        <v>0</v>
      </c>
      <c r="S110" s="138">
        <f t="shared" si="256"/>
        <v>0</v>
      </c>
      <c r="T110" s="138">
        <f t="shared" si="256"/>
        <v>5.8823529411764705E-2</v>
      </c>
      <c r="U110" s="136">
        <f t="shared" ref="U110:AA110" si="257">(U109/U113)</f>
        <v>0</v>
      </c>
      <c r="V110" s="139">
        <f t="shared" si="257"/>
        <v>1.1904761904761904E-2</v>
      </c>
      <c r="W110" s="137"/>
      <c r="X110" s="137"/>
      <c r="Y110" s="137"/>
      <c r="Z110" s="137"/>
      <c r="AA110" s="140">
        <f t="shared" si="257"/>
        <v>1.282051282051282E-2</v>
      </c>
      <c r="AB110" s="192"/>
      <c r="AC110" s="192"/>
      <c r="AD110" s="192"/>
      <c r="AE110" s="192"/>
    </row>
    <row r="111" spans="2:31" x14ac:dyDescent="0.25">
      <c r="B111" s="59">
        <v>600</v>
      </c>
      <c r="C111" s="38" t="s">
        <v>307</v>
      </c>
      <c r="D111" s="38">
        <v>0</v>
      </c>
      <c r="E111" s="38">
        <v>1</v>
      </c>
      <c r="F111" s="38">
        <v>0</v>
      </c>
      <c r="G111" s="39">
        <v>1</v>
      </c>
      <c r="H111" s="39">
        <v>0</v>
      </c>
      <c r="I111" s="39">
        <v>0</v>
      </c>
      <c r="J111" s="39">
        <v>1</v>
      </c>
      <c r="K111" s="39">
        <v>0</v>
      </c>
      <c r="L111" s="40">
        <f t="shared" si="138"/>
        <v>2</v>
      </c>
      <c r="M111" s="141">
        <f t="shared" si="139"/>
        <v>0.4</v>
      </c>
      <c r="N111" s="40">
        <f t="shared" si="140"/>
        <v>1</v>
      </c>
      <c r="O111" s="141">
        <f t="shared" si="141"/>
        <v>0.4898979485566356</v>
      </c>
      <c r="P111" s="141">
        <f>(U111-M111)</f>
        <v>-0.4</v>
      </c>
      <c r="Q111" s="39">
        <v>1</v>
      </c>
      <c r="R111" s="39">
        <v>0</v>
      </c>
      <c r="S111" s="39">
        <v>0</v>
      </c>
      <c r="T111" s="39">
        <v>0</v>
      </c>
      <c r="U111" s="41"/>
      <c r="V111" s="40">
        <f>SUM(Q111:U111)</f>
        <v>1</v>
      </c>
      <c r="W111" s="141">
        <f>AVERAGE(Q111:U111)</f>
        <v>0.25</v>
      </c>
      <c r="X111" s="40">
        <f>MAX(Q111:U111)-MIN(Q111:U111)</f>
        <v>1</v>
      </c>
      <c r="Y111" s="141">
        <f>_xlfn.STDEV.P(Q111:U111)</f>
        <v>0.4330127018922193</v>
      </c>
      <c r="Z111" s="141">
        <f t="shared" si="142"/>
        <v>-0.25</v>
      </c>
      <c r="AA111" s="42">
        <f t="shared" si="143"/>
        <v>3</v>
      </c>
      <c r="AB111" s="144">
        <f t="shared" si="144"/>
        <v>0.33333333333333331</v>
      </c>
      <c r="AC111" s="42">
        <f t="shared" si="145"/>
        <v>1</v>
      </c>
      <c r="AD111" s="144">
        <f t="shared" si="146"/>
        <v>0.47140452079103168</v>
      </c>
      <c r="AE111" s="144">
        <f t="shared" si="147"/>
        <v>-0.33333333333333331</v>
      </c>
    </row>
    <row r="112" spans="2:31" ht="15.75" thickBot="1" x14ac:dyDescent="0.3">
      <c r="B112" s="58" t="s">
        <v>28</v>
      </c>
      <c r="C112" s="43" t="s">
        <v>307</v>
      </c>
      <c r="D112" s="247">
        <f>(D111/D113)</f>
        <v>0</v>
      </c>
      <c r="E112" s="247">
        <f t="shared" ref="E112:H112" si="258">(E111/E113)</f>
        <v>8.3333333333333329E-2</v>
      </c>
      <c r="F112" s="247">
        <f t="shared" si="258"/>
        <v>0</v>
      </c>
      <c r="G112" s="138">
        <f t="shared" si="258"/>
        <v>5.5555555555555552E-2</v>
      </c>
      <c r="H112" s="138">
        <f t="shared" si="258"/>
        <v>0</v>
      </c>
      <c r="I112" s="138">
        <f>(I111/I113)</f>
        <v>0</v>
      </c>
      <c r="J112" s="138">
        <f t="shared" ref="J112:K112" si="259">(J111/J113)</f>
        <v>7.1428571428571425E-2</v>
      </c>
      <c r="K112" s="138">
        <f t="shared" si="259"/>
        <v>0</v>
      </c>
      <c r="L112" s="139">
        <f t="shared" ref="L112" si="260">(L111/L113)</f>
        <v>2.7777777777777776E-2</v>
      </c>
      <c r="M112" s="137"/>
      <c r="N112" s="137"/>
      <c r="O112" s="137"/>
      <c r="P112" s="137"/>
      <c r="Q112" s="138">
        <f t="shared" ref="Q112:T112" si="261">(Q111/Q113)</f>
        <v>4.7619047619047616E-2</v>
      </c>
      <c r="R112" s="138">
        <f t="shared" si="261"/>
        <v>0</v>
      </c>
      <c r="S112" s="138">
        <f t="shared" si="261"/>
        <v>0</v>
      </c>
      <c r="T112" s="138">
        <f t="shared" si="261"/>
        <v>0</v>
      </c>
      <c r="U112" s="136">
        <f t="shared" ref="U112:AA112" si="262">(U111/U113)</f>
        <v>0</v>
      </c>
      <c r="V112" s="139">
        <f t="shared" si="262"/>
        <v>1.1904761904761904E-2</v>
      </c>
      <c r="W112" s="137"/>
      <c r="X112" s="137"/>
      <c r="Y112" s="137"/>
      <c r="Z112" s="137"/>
      <c r="AA112" s="140">
        <f t="shared" si="262"/>
        <v>1.9230769230769232E-2</v>
      </c>
      <c r="AB112" s="192"/>
      <c r="AC112" s="192"/>
      <c r="AD112" s="192"/>
      <c r="AE112" s="192"/>
    </row>
    <row r="113" spans="2:31" ht="24" x14ac:dyDescent="0.25">
      <c r="B113" s="36" t="s">
        <v>238</v>
      </c>
      <c r="C113" s="13" t="s">
        <v>307</v>
      </c>
      <c r="D113" s="116">
        <v>12</v>
      </c>
      <c r="E113" s="116">
        <v>12</v>
      </c>
      <c r="F113" s="116">
        <v>8</v>
      </c>
      <c r="G113" s="117">
        <v>18</v>
      </c>
      <c r="H113" s="117">
        <v>17</v>
      </c>
      <c r="I113" s="117">
        <v>9</v>
      </c>
      <c r="J113" s="117">
        <v>14</v>
      </c>
      <c r="K113" s="117">
        <v>14</v>
      </c>
      <c r="L113" s="32">
        <f t="shared" si="138"/>
        <v>72</v>
      </c>
      <c r="M113" s="132">
        <f t="shared" si="139"/>
        <v>14.4</v>
      </c>
      <c r="N113" s="32">
        <f t="shared" si="140"/>
        <v>9</v>
      </c>
      <c r="O113" s="132">
        <f t="shared" si="141"/>
        <v>3.1368774282716245</v>
      </c>
      <c r="P113" s="119">
        <f>(U113-M113)</f>
        <v>-5.4</v>
      </c>
      <c r="Q113" s="117">
        <v>21</v>
      </c>
      <c r="R113" s="117">
        <v>17</v>
      </c>
      <c r="S113" s="117">
        <v>20</v>
      </c>
      <c r="T113" s="117">
        <v>17</v>
      </c>
      <c r="U113" s="120">
        <v>9</v>
      </c>
      <c r="V113" s="118">
        <f>SUM(Q113:U113)</f>
        <v>84</v>
      </c>
      <c r="W113" s="119">
        <f>AVERAGE(Q113:U113)</f>
        <v>16.8</v>
      </c>
      <c r="X113" s="118">
        <f>MAX(Q113:U113)-MIN(Q113:U113)</f>
        <v>12</v>
      </c>
      <c r="Y113" s="119">
        <f>_xlfn.STDEV.P(Q113:U113)</f>
        <v>4.2142615011410953</v>
      </c>
      <c r="Z113" s="119">
        <f>(U113-W113)</f>
        <v>-7.8000000000000007</v>
      </c>
      <c r="AA113" s="34">
        <f t="shared" si="143"/>
        <v>156</v>
      </c>
      <c r="AB113" s="131">
        <f t="shared" si="144"/>
        <v>15.6</v>
      </c>
      <c r="AC113" s="34">
        <f t="shared" si="145"/>
        <v>12</v>
      </c>
      <c r="AD113" s="131">
        <f t="shared" si="146"/>
        <v>3.9038442591886269</v>
      </c>
      <c r="AE113" s="122">
        <f>(U113-AB113)</f>
        <v>-6.6</v>
      </c>
    </row>
    <row r="114" spans="2:31" ht="36" x14ac:dyDescent="0.25">
      <c r="B114" s="160" t="s">
        <v>338</v>
      </c>
      <c r="C114" s="13" t="s">
        <v>307</v>
      </c>
      <c r="D114" s="13">
        <v>46</v>
      </c>
      <c r="E114" s="13">
        <v>53</v>
      </c>
      <c r="F114" s="13">
        <v>62</v>
      </c>
      <c r="G114" s="14">
        <v>57</v>
      </c>
      <c r="H114" s="14">
        <v>66</v>
      </c>
      <c r="I114" s="14">
        <v>40</v>
      </c>
      <c r="J114" s="14">
        <v>42</v>
      </c>
      <c r="K114" s="14">
        <v>50</v>
      </c>
      <c r="L114" s="40">
        <f t="shared" si="138"/>
        <v>255</v>
      </c>
      <c r="M114" s="141">
        <f t="shared" si="139"/>
        <v>51</v>
      </c>
      <c r="N114" s="40">
        <f t="shared" si="140"/>
        <v>26</v>
      </c>
      <c r="O114" s="141">
        <f t="shared" si="141"/>
        <v>9.633275663033837</v>
      </c>
      <c r="P114" s="15">
        <f>(U114-M114)</f>
        <v>12</v>
      </c>
      <c r="Q114" s="14">
        <v>66</v>
      </c>
      <c r="R114" s="14">
        <v>58</v>
      </c>
      <c r="S114" s="14">
        <v>64</v>
      </c>
      <c r="T114" s="14">
        <v>60</v>
      </c>
      <c r="U114" s="16">
        <v>63</v>
      </c>
      <c r="V114" s="15">
        <f>SUM(Q114:U114)</f>
        <v>311</v>
      </c>
      <c r="W114" s="15">
        <f>AVERAGE(Q114:U114)</f>
        <v>62.2</v>
      </c>
      <c r="X114" s="15">
        <f>MAX(Q114:U114)-MIN(Q114:U114)</f>
        <v>8</v>
      </c>
      <c r="Y114" s="69">
        <f>_xlfn.STDEV.P(Q114:U114)</f>
        <v>2.8565713714171399</v>
      </c>
      <c r="Z114" s="15">
        <f>(U114-W114)</f>
        <v>0.79999999999999716</v>
      </c>
      <c r="AA114" s="42">
        <f t="shared" si="143"/>
        <v>566</v>
      </c>
      <c r="AB114" s="144">
        <f t="shared" si="144"/>
        <v>56.6</v>
      </c>
      <c r="AC114" s="42">
        <f t="shared" si="145"/>
        <v>26</v>
      </c>
      <c r="AD114" s="144">
        <f t="shared" si="146"/>
        <v>9.0465463023189141</v>
      </c>
      <c r="AE114" s="73">
        <f>(U114-AB114)</f>
        <v>6.3999999999999986</v>
      </c>
    </row>
    <row r="115" spans="2:31" ht="24" x14ac:dyDescent="0.25">
      <c r="B115" s="67" t="s">
        <v>239</v>
      </c>
      <c r="C115" s="68" t="s">
        <v>307</v>
      </c>
      <c r="D115" s="245">
        <f>(D113/D114)</f>
        <v>0.2608695652173913</v>
      </c>
      <c r="E115" s="245">
        <f t="shared" ref="E115:H115" si="263">(E113/E114)</f>
        <v>0.22641509433962265</v>
      </c>
      <c r="F115" s="245">
        <f t="shared" si="263"/>
        <v>0.12903225806451613</v>
      </c>
      <c r="G115" s="75">
        <f t="shared" si="263"/>
        <v>0.31578947368421051</v>
      </c>
      <c r="H115" s="75">
        <f t="shared" si="263"/>
        <v>0.25757575757575757</v>
      </c>
      <c r="I115" s="75">
        <f>(I113/I114)</f>
        <v>0.22500000000000001</v>
      </c>
      <c r="J115" s="75">
        <f t="shared" ref="J115:K115" si="264">(J113/J114)</f>
        <v>0.33333333333333331</v>
      </c>
      <c r="K115" s="75">
        <f t="shared" si="264"/>
        <v>0.28000000000000003</v>
      </c>
      <c r="L115" s="113">
        <f>(L113/L114)</f>
        <v>0.28235294117647058</v>
      </c>
      <c r="M115" s="157"/>
      <c r="N115" s="157"/>
      <c r="O115" s="157"/>
      <c r="P115" s="157"/>
      <c r="Q115" s="75">
        <f t="shared" ref="Q115:T115" si="265">(Q113/Q114)</f>
        <v>0.31818181818181818</v>
      </c>
      <c r="R115" s="75">
        <f t="shared" si="265"/>
        <v>0.29310344827586204</v>
      </c>
      <c r="S115" s="75">
        <f t="shared" si="265"/>
        <v>0.3125</v>
      </c>
      <c r="T115" s="75">
        <f t="shared" si="265"/>
        <v>0.28333333333333333</v>
      </c>
      <c r="U115" s="111">
        <f t="shared" ref="U115:V115" si="266">(U113/U114)</f>
        <v>0.14285714285714285</v>
      </c>
      <c r="V115" s="113">
        <f t="shared" si="266"/>
        <v>0.27009646302250806</v>
      </c>
      <c r="W115" s="157"/>
      <c r="X115" s="157"/>
      <c r="Y115" s="157"/>
      <c r="Z115" s="157"/>
      <c r="AA115" s="112">
        <f>(AA113/AA114)</f>
        <v>0.2756183745583039</v>
      </c>
      <c r="AB115" s="156"/>
      <c r="AC115" s="156"/>
      <c r="AD115" s="156"/>
      <c r="AE115" s="156"/>
    </row>
    <row r="116" spans="2:31" x14ac:dyDescent="0.25">
      <c r="B116" s="62"/>
    </row>
    <row r="117" spans="2:31" x14ac:dyDescent="0.25">
      <c r="B117" s="274"/>
      <c r="C117" s="283" t="s">
        <v>256</v>
      </c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</row>
    <row r="118" spans="2:31" ht="24.75" thickBot="1" x14ac:dyDescent="0.3">
      <c r="B118" s="18"/>
      <c r="C118" s="19">
        <v>2009</v>
      </c>
      <c r="D118" s="19">
        <v>2010</v>
      </c>
      <c r="E118" s="19">
        <v>2011</v>
      </c>
      <c r="F118" s="19">
        <v>2012</v>
      </c>
      <c r="G118" s="20">
        <v>2013</v>
      </c>
      <c r="H118" s="20">
        <v>2014</v>
      </c>
      <c r="I118" s="20">
        <v>2015</v>
      </c>
      <c r="J118" s="20">
        <v>2016</v>
      </c>
      <c r="K118" s="20">
        <v>2017</v>
      </c>
      <c r="L118" s="21" t="s">
        <v>0</v>
      </c>
      <c r="M118" s="21" t="s">
        <v>1</v>
      </c>
      <c r="N118" s="21" t="s">
        <v>2</v>
      </c>
      <c r="O118" s="21" t="s">
        <v>3</v>
      </c>
      <c r="P118" s="21" t="s">
        <v>435</v>
      </c>
      <c r="Q118" s="20">
        <v>2018</v>
      </c>
      <c r="R118" s="20">
        <v>2019</v>
      </c>
      <c r="S118" s="20">
        <v>2020</v>
      </c>
      <c r="T118" s="20">
        <v>2021</v>
      </c>
      <c r="U118" s="22">
        <v>2022</v>
      </c>
      <c r="V118" s="21" t="s">
        <v>0</v>
      </c>
      <c r="W118" s="21" t="s">
        <v>1</v>
      </c>
      <c r="X118" s="21" t="s">
        <v>2</v>
      </c>
      <c r="Y118" s="21" t="s">
        <v>3</v>
      </c>
      <c r="Z118" s="21" t="s">
        <v>435</v>
      </c>
      <c r="AA118" s="23" t="s">
        <v>5</v>
      </c>
      <c r="AB118" s="23" t="s">
        <v>6</v>
      </c>
      <c r="AC118" s="23" t="s">
        <v>7</v>
      </c>
      <c r="AD118" s="23" t="s">
        <v>8</v>
      </c>
      <c r="AE118" s="23" t="s">
        <v>435</v>
      </c>
    </row>
    <row r="119" spans="2:31" x14ac:dyDescent="0.25">
      <c r="B119" s="59" t="s">
        <v>153</v>
      </c>
      <c r="C119" s="38" t="s">
        <v>307</v>
      </c>
      <c r="D119" s="38">
        <v>2</v>
      </c>
      <c r="E119" s="38">
        <v>1</v>
      </c>
      <c r="F119" s="38">
        <v>2</v>
      </c>
      <c r="G119" s="39">
        <v>2</v>
      </c>
      <c r="H119" s="39">
        <v>3</v>
      </c>
      <c r="I119" s="39">
        <v>3</v>
      </c>
      <c r="J119" s="39">
        <v>3</v>
      </c>
      <c r="K119" s="39">
        <v>0</v>
      </c>
      <c r="L119" s="40">
        <f>SUM(G119:K119)</f>
        <v>11</v>
      </c>
      <c r="M119" s="141">
        <f>AVERAGE(G119:K119)</f>
        <v>2.2000000000000002</v>
      </c>
      <c r="N119" s="40">
        <f>MAX(G119:K119)-MIN(G119:K119)</f>
        <v>3</v>
      </c>
      <c r="O119" s="141">
        <f>_xlfn.STDEV.P(G119:K119)</f>
        <v>1.1661903789690602</v>
      </c>
      <c r="P119" s="141">
        <f>(U119-M119)</f>
        <v>-0.20000000000000018</v>
      </c>
      <c r="Q119" s="39">
        <v>3</v>
      </c>
      <c r="R119" s="39">
        <v>3</v>
      </c>
      <c r="S119" s="39">
        <v>4</v>
      </c>
      <c r="T119" s="39">
        <v>2</v>
      </c>
      <c r="U119" s="41">
        <v>2</v>
      </c>
      <c r="V119" s="40">
        <f>SUM(Q119:U119)</f>
        <v>14</v>
      </c>
      <c r="W119" s="40">
        <f>AVERAGE(Q119:U119)</f>
        <v>2.8</v>
      </c>
      <c r="X119" s="40">
        <f>MAX(Q119:U119)-MIN(Q119:U119)</f>
        <v>2</v>
      </c>
      <c r="Y119" s="141">
        <f>_xlfn.STDEV.P(Q119:U119)</f>
        <v>0.74833147735478833</v>
      </c>
      <c r="Z119" s="141">
        <f>(U119-W119)</f>
        <v>-0.79999999999999982</v>
      </c>
      <c r="AA119" s="42">
        <f>SUM(Q119:U119,G119:K119)</f>
        <v>25</v>
      </c>
      <c r="AB119" s="42">
        <f>AVERAGE(Q119:U119,G119:K119)</f>
        <v>2.5</v>
      </c>
      <c r="AC119" s="42">
        <f>MAX(Q119:U119,G119:K119)-MIN(Q119:U119,G119:K119)</f>
        <v>4</v>
      </c>
      <c r="AD119" s="144">
        <f>_xlfn.STDEV.P(Q119:U119,G119:K119)</f>
        <v>1.0246950765959599</v>
      </c>
      <c r="AE119" s="144">
        <f>(U119-AB119)</f>
        <v>-0.5</v>
      </c>
    </row>
    <row r="120" spans="2:31" ht="15.75" thickBot="1" x14ac:dyDescent="0.3">
      <c r="B120" s="58" t="s">
        <v>28</v>
      </c>
      <c r="C120" s="43" t="s">
        <v>307</v>
      </c>
      <c r="D120" s="247">
        <f>(D119/D133)</f>
        <v>0.16666666666666666</v>
      </c>
      <c r="E120" s="247">
        <f t="shared" ref="E120:H120" si="267">(E119/E133)</f>
        <v>8.3333333333333329E-2</v>
      </c>
      <c r="F120" s="247">
        <f t="shared" si="267"/>
        <v>0.25</v>
      </c>
      <c r="G120" s="138">
        <f t="shared" si="267"/>
        <v>0.1111111111111111</v>
      </c>
      <c r="H120" s="138">
        <f t="shared" si="267"/>
        <v>0.17647058823529413</v>
      </c>
      <c r="I120" s="138">
        <f>(I119/I133)</f>
        <v>0.33333333333333331</v>
      </c>
      <c r="J120" s="138">
        <f t="shared" ref="J120:K120" si="268">(J119/J133)</f>
        <v>0.21428571428571427</v>
      </c>
      <c r="K120" s="138">
        <f t="shared" si="268"/>
        <v>0</v>
      </c>
      <c r="L120" s="139">
        <f t="shared" ref="L120" si="269">(L119/L133)</f>
        <v>0.15277777777777779</v>
      </c>
      <c r="M120" s="137"/>
      <c r="N120" s="137"/>
      <c r="O120" s="137"/>
      <c r="P120" s="137"/>
      <c r="Q120" s="138">
        <f t="shared" ref="Q120:T120" si="270">(Q119/Q133)</f>
        <v>0.14285714285714285</v>
      </c>
      <c r="R120" s="138">
        <f t="shared" si="270"/>
        <v>0.17647058823529413</v>
      </c>
      <c r="S120" s="138">
        <f t="shared" si="270"/>
        <v>0.2</v>
      </c>
      <c r="T120" s="138">
        <f t="shared" si="270"/>
        <v>0.11764705882352941</v>
      </c>
      <c r="U120" s="136">
        <f t="shared" ref="U120:AA120" si="271">(U119/U133)</f>
        <v>0.22222222222222221</v>
      </c>
      <c r="V120" s="139">
        <f t="shared" si="271"/>
        <v>0.16666666666666666</v>
      </c>
      <c r="W120" s="137"/>
      <c r="X120" s="137"/>
      <c r="Y120" s="137"/>
      <c r="Z120" s="137"/>
      <c r="AA120" s="140">
        <f t="shared" si="271"/>
        <v>0.16025641025641027</v>
      </c>
      <c r="AB120" s="192"/>
      <c r="AC120" s="192"/>
      <c r="AD120" s="192"/>
      <c r="AE120" s="192"/>
    </row>
    <row r="121" spans="2:31" x14ac:dyDescent="0.25">
      <c r="B121" s="59" t="s">
        <v>154</v>
      </c>
      <c r="C121" s="38" t="s">
        <v>307</v>
      </c>
      <c r="D121" s="38">
        <v>3</v>
      </c>
      <c r="E121" s="38">
        <v>3</v>
      </c>
      <c r="F121" s="38">
        <v>2</v>
      </c>
      <c r="G121" s="39">
        <v>4</v>
      </c>
      <c r="H121" s="39">
        <v>4</v>
      </c>
      <c r="I121" s="39">
        <v>0</v>
      </c>
      <c r="J121" s="39">
        <v>1</v>
      </c>
      <c r="K121" s="39">
        <v>2</v>
      </c>
      <c r="L121" s="40">
        <f t="shared" ref="L121:L134" si="272">SUM(G121:K121)</f>
        <v>11</v>
      </c>
      <c r="M121" s="141">
        <f t="shared" ref="M121:M134" si="273">AVERAGE(G121:K121)</f>
        <v>2.2000000000000002</v>
      </c>
      <c r="N121" s="40">
        <f t="shared" ref="N121:N134" si="274">MAX(G121:K121)-MIN(G121:K121)</f>
        <v>4</v>
      </c>
      <c r="O121" s="141">
        <f t="shared" ref="O121:O134" si="275">_xlfn.STDEV.P(G121:K121)</f>
        <v>1.6</v>
      </c>
      <c r="P121" s="141">
        <f>(U121-M121)</f>
        <v>-1.2000000000000002</v>
      </c>
      <c r="Q121" s="39">
        <v>3</v>
      </c>
      <c r="R121" s="39">
        <v>5</v>
      </c>
      <c r="S121" s="39">
        <v>2</v>
      </c>
      <c r="T121" s="39">
        <v>2</v>
      </c>
      <c r="U121" s="41">
        <v>1</v>
      </c>
      <c r="V121" s="40">
        <f>SUM(Q121:U121)</f>
        <v>13</v>
      </c>
      <c r="W121" s="40">
        <f>AVERAGE(Q121:U121)</f>
        <v>2.6</v>
      </c>
      <c r="X121" s="40">
        <f>MAX(Q121:U121)-MIN(Q121:U121)</f>
        <v>4</v>
      </c>
      <c r="Y121" s="141">
        <f>_xlfn.STDEV.P(Q121:U121)</f>
        <v>1.3564659966250536</v>
      </c>
      <c r="Z121" s="141">
        <f t="shared" ref="Z121:Z131" si="276">(U121-W121)</f>
        <v>-1.6</v>
      </c>
      <c r="AA121" s="42">
        <f t="shared" ref="AA121:AA134" si="277">SUM(Q121:U121,G121:K121)</f>
        <v>24</v>
      </c>
      <c r="AB121" s="42">
        <f t="shared" ref="AB121:AB134" si="278">AVERAGE(Q121:U121,G121:K121)</f>
        <v>2.4</v>
      </c>
      <c r="AC121" s="42">
        <f t="shared" ref="AC121:AC134" si="279">MAX(Q121:U121,G121:K121)-MIN(Q121:U121,G121:K121)</f>
        <v>5</v>
      </c>
      <c r="AD121" s="144">
        <f t="shared" ref="AD121:AD134" si="280">_xlfn.STDEV.P(Q121:U121,G121:K121)</f>
        <v>1.4966629547095767</v>
      </c>
      <c r="AE121" s="144">
        <f t="shared" ref="AE121:AE131" si="281">(U121-AB121)</f>
        <v>-1.4</v>
      </c>
    </row>
    <row r="122" spans="2:31" ht="15.75" thickBot="1" x14ac:dyDescent="0.3">
      <c r="B122" s="58" t="s">
        <v>28</v>
      </c>
      <c r="C122" s="43" t="s">
        <v>307</v>
      </c>
      <c r="D122" s="247">
        <f>(D121/D133)</f>
        <v>0.25</v>
      </c>
      <c r="E122" s="247">
        <f t="shared" ref="E122:H122" si="282">(E121/E133)</f>
        <v>0.25</v>
      </c>
      <c r="F122" s="247">
        <f t="shared" si="282"/>
        <v>0.25</v>
      </c>
      <c r="G122" s="138">
        <f t="shared" si="282"/>
        <v>0.22222222222222221</v>
      </c>
      <c r="H122" s="138">
        <f t="shared" si="282"/>
        <v>0.23529411764705882</v>
      </c>
      <c r="I122" s="138">
        <f>(I121/I133)</f>
        <v>0</v>
      </c>
      <c r="J122" s="138">
        <f t="shared" ref="J122:K122" si="283">(J121/J133)</f>
        <v>7.1428571428571425E-2</v>
      </c>
      <c r="K122" s="138">
        <f t="shared" si="283"/>
        <v>0.14285714285714285</v>
      </c>
      <c r="L122" s="139">
        <f t="shared" ref="L122" si="284">(L121/L133)</f>
        <v>0.15277777777777779</v>
      </c>
      <c r="M122" s="137"/>
      <c r="N122" s="137"/>
      <c r="O122" s="137"/>
      <c r="P122" s="137"/>
      <c r="Q122" s="138">
        <f t="shared" ref="Q122:T122" si="285">(Q121/Q133)</f>
        <v>0.14285714285714285</v>
      </c>
      <c r="R122" s="138">
        <f t="shared" si="285"/>
        <v>0.29411764705882354</v>
      </c>
      <c r="S122" s="138">
        <f t="shared" si="285"/>
        <v>0.1</v>
      </c>
      <c r="T122" s="138">
        <f t="shared" si="285"/>
        <v>0.11764705882352941</v>
      </c>
      <c r="U122" s="136">
        <f t="shared" ref="U122:AA122" si="286">(U121/U133)</f>
        <v>0.1111111111111111</v>
      </c>
      <c r="V122" s="139">
        <f t="shared" si="286"/>
        <v>0.15476190476190477</v>
      </c>
      <c r="W122" s="137"/>
      <c r="X122" s="137"/>
      <c r="Y122" s="137"/>
      <c r="Z122" s="137"/>
      <c r="AA122" s="140">
        <f t="shared" si="286"/>
        <v>0.15384615384615385</v>
      </c>
      <c r="AB122" s="192"/>
      <c r="AC122" s="192"/>
      <c r="AD122" s="192"/>
      <c r="AE122" s="192"/>
    </row>
    <row r="123" spans="2:31" x14ac:dyDescent="0.25">
      <c r="B123" s="59" t="s">
        <v>155</v>
      </c>
      <c r="C123" s="38" t="s">
        <v>307</v>
      </c>
      <c r="D123" s="38">
        <v>1</v>
      </c>
      <c r="E123" s="38">
        <v>2</v>
      </c>
      <c r="F123" s="38">
        <v>1</v>
      </c>
      <c r="G123" s="39">
        <v>4</v>
      </c>
      <c r="H123" s="39">
        <v>3</v>
      </c>
      <c r="I123" s="39">
        <v>2</v>
      </c>
      <c r="J123" s="39">
        <v>2</v>
      </c>
      <c r="K123" s="39">
        <v>1</v>
      </c>
      <c r="L123" s="40">
        <f t="shared" si="272"/>
        <v>12</v>
      </c>
      <c r="M123" s="141">
        <f t="shared" si="273"/>
        <v>2.4</v>
      </c>
      <c r="N123" s="40">
        <f t="shared" si="274"/>
        <v>3</v>
      </c>
      <c r="O123" s="141">
        <f t="shared" si="275"/>
        <v>1.019803902718557</v>
      </c>
      <c r="P123" s="141">
        <f>(U123-M123)</f>
        <v>-1.4</v>
      </c>
      <c r="Q123" s="39">
        <v>1</v>
      </c>
      <c r="R123" s="39">
        <v>2</v>
      </c>
      <c r="S123" s="39">
        <v>2</v>
      </c>
      <c r="T123" s="39">
        <v>4</v>
      </c>
      <c r="U123" s="41">
        <v>1</v>
      </c>
      <c r="V123" s="40">
        <f>SUM(Q123:U123)</f>
        <v>10</v>
      </c>
      <c r="W123" s="40">
        <f>AVERAGE(Q123:U123)</f>
        <v>2</v>
      </c>
      <c r="X123" s="40">
        <f>MAX(Q123:U123)-MIN(Q123:U123)</f>
        <v>3</v>
      </c>
      <c r="Y123" s="141">
        <f>_xlfn.STDEV.P(Q123:U123)</f>
        <v>1.0954451150103321</v>
      </c>
      <c r="Z123" s="141">
        <f t="shared" si="276"/>
        <v>-1</v>
      </c>
      <c r="AA123" s="42">
        <f t="shared" si="277"/>
        <v>22</v>
      </c>
      <c r="AB123" s="42">
        <f t="shared" si="278"/>
        <v>2.2000000000000002</v>
      </c>
      <c r="AC123" s="42">
        <f t="shared" si="279"/>
        <v>3</v>
      </c>
      <c r="AD123" s="144">
        <f t="shared" si="280"/>
        <v>1.0770329614269007</v>
      </c>
      <c r="AE123" s="144">
        <f t="shared" si="281"/>
        <v>-1.2000000000000002</v>
      </c>
    </row>
    <row r="124" spans="2:31" ht="15.75" thickBot="1" x14ac:dyDescent="0.3">
      <c r="B124" s="58" t="s">
        <v>28</v>
      </c>
      <c r="C124" s="43" t="s">
        <v>307</v>
      </c>
      <c r="D124" s="247">
        <f>(D123/D133)</f>
        <v>8.3333333333333329E-2</v>
      </c>
      <c r="E124" s="247">
        <f t="shared" ref="E124:H124" si="287">(E123/E133)</f>
        <v>0.16666666666666666</v>
      </c>
      <c r="F124" s="247">
        <f t="shared" si="287"/>
        <v>0.125</v>
      </c>
      <c r="G124" s="138">
        <f t="shared" si="287"/>
        <v>0.22222222222222221</v>
      </c>
      <c r="H124" s="138">
        <f t="shared" si="287"/>
        <v>0.17647058823529413</v>
      </c>
      <c r="I124" s="138">
        <f>(I123/I133)</f>
        <v>0.22222222222222221</v>
      </c>
      <c r="J124" s="138">
        <f t="shared" ref="J124:K124" si="288">(J123/J133)</f>
        <v>0.14285714285714285</v>
      </c>
      <c r="K124" s="138">
        <f t="shared" si="288"/>
        <v>7.1428571428571425E-2</v>
      </c>
      <c r="L124" s="139">
        <f t="shared" ref="L124" si="289">(L123/L133)</f>
        <v>0.16666666666666666</v>
      </c>
      <c r="M124" s="137"/>
      <c r="N124" s="137"/>
      <c r="O124" s="137"/>
      <c r="P124" s="137"/>
      <c r="Q124" s="138">
        <f t="shared" ref="Q124:T124" si="290">(Q123/Q133)</f>
        <v>4.7619047619047616E-2</v>
      </c>
      <c r="R124" s="138">
        <f t="shared" si="290"/>
        <v>0.11764705882352941</v>
      </c>
      <c r="S124" s="138">
        <f t="shared" si="290"/>
        <v>0.1</v>
      </c>
      <c r="T124" s="138">
        <f t="shared" si="290"/>
        <v>0.23529411764705882</v>
      </c>
      <c r="U124" s="136">
        <f t="shared" ref="U124:AA124" si="291">(U123/U133)</f>
        <v>0.1111111111111111</v>
      </c>
      <c r="V124" s="139">
        <f t="shared" si="291"/>
        <v>0.11904761904761904</v>
      </c>
      <c r="W124" s="137"/>
      <c r="X124" s="137"/>
      <c r="Y124" s="137"/>
      <c r="Z124" s="137"/>
      <c r="AA124" s="140">
        <f t="shared" si="291"/>
        <v>0.14102564102564102</v>
      </c>
      <c r="AB124" s="168"/>
      <c r="AC124" s="168"/>
      <c r="AD124" s="168"/>
      <c r="AE124" s="168"/>
    </row>
    <row r="125" spans="2:31" x14ac:dyDescent="0.25">
      <c r="B125" s="59" t="s">
        <v>156</v>
      </c>
      <c r="C125" s="38" t="s">
        <v>307</v>
      </c>
      <c r="D125" s="38">
        <v>2</v>
      </c>
      <c r="E125" s="38">
        <v>2</v>
      </c>
      <c r="F125" s="38">
        <v>1</v>
      </c>
      <c r="G125" s="39">
        <v>1</v>
      </c>
      <c r="H125" s="39">
        <v>0</v>
      </c>
      <c r="I125" s="39">
        <v>1</v>
      </c>
      <c r="J125" s="39">
        <v>1</v>
      </c>
      <c r="K125" s="39">
        <v>1</v>
      </c>
      <c r="L125" s="40">
        <f t="shared" si="272"/>
        <v>4</v>
      </c>
      <c r="M125" s="141">
        <f t="shared" si="273"/>
        <v>0.8</v>
      </c>
      <c r="N125" s="40">
        <f t="shared" si="274"/>
        <v>1</v>
      </c>
      <c r="O125" s="141">
        <f t="shared" si="275"/>
        <v>0.4</v>
      </c>
      <c r="P125" s="141">
        <f>(U125-M125)</f>
        <v>-0.8</v>
      </c>
      <c r="Q125" s="39">
        <v>2</v>
      </c>
      <c r="R125" s="39">
        <v>2</v>
      </c>
      <c r="S125" s="39">
        <v>2</v>
      </c>
      <c r="T125" s="39">
        <v>3</v>
      </c>
      <c r="U125" s="41">
        <v>0</v>
      </c>
      <c r="V125" s="40">
        <f>SUM(Q125:U125)</f>
        <v>9</v>
      </c>
      <c r="W125" s="40">
        <f>AVERAGE(Q125:U125)</f>
        <v>1.8</v>
      </c>
      <c r="X125" s="40">
        <f>MAX(Q125:U125)-MIN(Q125:U125)</f>
        <v>3</v>
      </c>
      <c r="Y125" s="141">
        <f>_xlfn.STDEV.P(Q125:U125)</f>
        <v>0.9797958971132712</v>
      </c>
      <c r="Z125" s="141">
        <f t="shared" si="276"/>
        <v>-1.8</v>
      </c>
      <c r="AA125" s="42">
        <f t="shared" si="277"/>
        <v>13</v>
      </c>
      <c r="AB125" s="42">
        <f t="shared" si="278"/>
        <v>1.3</v>
      </c>
      <c r="AC125" s="42">
        <f t="shared" si="279"/>
        <v>3</v>
      </c>
      <c r="AD125" s="144">
        <f t="shared" si="280"/>
        <v>0.9</v>
      </c>
      <c r="AE125" s="144">
        <f t="shared" si="281"/>
        <v>-1.3</v>
      </c>
    </row>
    <row r="126" spans="2:31" ht="15.75" thickBot="1" x14ac:dyDescent="0.3">
      <c r="B126" s="58" t="s">
        <v>28</v>
      </c>
      <c r="C126" s="43" t="s">
        <v>307</v>
      </c>
      <c r="D126" s="247">
        <f>(D125/D133)</f>
        <v>0.16666666666666666</v>
      </c>
      <c r="E126" s="247">
        <f t="shared" ref="E126:H126" si="292">(E125/E133)</f>
        <v>0.16666666666666666</v>
      </c>
      <c r="F126" s="247">
        <f t="shared" si="292"/>
        <v>0.125</v>
      </c>
      <c r="G126" s="138">
        <f t="shared" si="292"/>
        <v>5.5555555555555552E-2</v>
      </c>
      <c r="H126" s="138">
        <f t="shared" si="292"/>
        <v>0</v>
      </c>
      <c r="I126" s="138">
        <f>(I125/I133)</f>
        <v>0.1111111111111111</v>
      </c>
      <c r="J126" s="138">
        <f t="shared" ref="J126:K126" si="293">(J125/J133)</f>
        <v>7.1428571428571425E-2</v>
      </c>
      <c r="K126" s="138">
        <f t="shared" si="293"/>
        <v>7.1428571428571425E-2</v>
      </c>
      <c r="L126" s="139">
        <f t="shared" ref="L126" si="294">(L125/L133)</f>
        <v>5.5555555555555552E-2</v>
      </c>
      <c r="M126" s="137"/>
      <c r="N126" s="137"/>
      <c r="O126" s="137"/>
      <c r="P126" s="137"/>
      <c r="Q126" s="138">
        <f t="shared" ref="Q126:T126" si="295">(Q125/Q133)</f>
        <v>9.5238095238095233E-2</v>
      </c>
      <c r="R126" s="138">
        <f t="shared" si="295"/>
        <v>0.11764705882352941</v>
      </c>
      <c r="S126" s="138">
        <f t="shared" si="295"/>
        <v>0.1</v>
      </c>
      <c r="T126" s="138">
        <f t="shared" si="295"/>
        <v>0.17647058823529413</v>
      </c>
      <c r="U126" s="136">
        <f t="shared" ref="U126:AA126" si="296">(U125/U133)</f>
        <v>0</v>
      </c>
      <c r="V126" s="139">
        <f t="shared" si="296"/>
        <v>0.10714285714285714</v>
      </c>
      <c r="W126" s="137"/>
      <c r="X126" s="137"/>
      <c r="Y126" s="137"/>
      <c r="Z126" s="137"/>
      <c r="AA126" s="140">
        <f t="shared" si="296"/>
        <v>8.3333333333333329E-2</v>
      </c>
      <c r="AB126" s="168"/>
      <c r="AC126" s="168"/>
      <c r="AD126" s="168"/>
      <c r="AE126" s="168"/>
    </row>
    <row r="127" spans="2:31" x14ac:dyDescent="0.25">
      <c r="B127" s="59" t="s">
        <v>157</v>
      </c>
      <c r="C127" s="38" t="s">
        <v>307</v>
      </c>
      <c r="D127" s="38">
        <v>2</v>
      </c>
      <c r="E127" s="38">
        <v>1</v>
      </c>
      <c r="F127" s="38">
        <v>0</v>
      </c>
      <c r="G127" s="39">
        <v>4</v>
      </c>
      <c r="H127" s="39">
        <v>2</v>
      </c>
      <c r="I127" s="39">
        <v>1</v>
      </c>
      <c r="J127" s="39">
        <v>0</v>
      </c>
      <c r="K127" s="39">
        <v>2</v>
      </c>
      <c r="L127" s="40">
        <f t="shared" si="272"/>
        <v>9</v>
      </c>
      <c r="M127" s="141">
        <f t="shared" si="273"/>
        <v>1.8</v>
      </c>
      <c r="N127" s="40">
        <f t="shared" si="274"/>
        <v>4</v>
      </c>
      <c r="O127" s="141">
        <f t="shared" si="275"/>
        <v>1.3266499161421599</v>
      </c>
      <c r="P127" s="141">
        <f>(U127-M127)</f>
        <v>0.19999999999999996</v>
      </c>
      <c r="Q127" s="39">
        <v>2</v>
      </c>
      <c r="R127" s="39">
        <v>3</v>
      </c>
      <c r="S127" s="39">
        <v>4</v>
      </c>
      <c r="T127" s="39">
        <v>3</v>
      </c>
      <c r="U127" s="41">
        <v>2</v>
      </c>
      <c r="V127" s="40">
        <f>SUM(Q127:U127)</f>
        <v>14</v>
      </c>
      <c r="W127" s="40">
        <f>AVERAGE(Q127:U127)</f>
        <v>2.8</v>
      </c>
      <c r="X127" s="40">
        <f>MAX(Q127:U127)-MIN(Q127:U127)</f>
        <v>2</v>
      </c>
      <c r="Y127" s="141">
        <f>_xlfn.STDEV.P(Q127:U127)</f>
        <v>0.74833147735478833</v>
      </c>
      <c r="Z127" s="141">
        <f t="shared" si="276"/>
        <v>-0.79999999999999982</v>
      </c>
      <c r="AA127" s="42">
        <f t="shared" si="277"/>
        <v>23</v>
      </c>
      <c r="AB127" s="42">
        <f t="shared" si="278"/>
        <v>2.2999999999999998</v>
      </c>
      <c r="AC127" s="42">
        <f t="shared" si="279"/>
        <v>4</v>
      </c>
      <c r="AD127" s="144">
        <f t="shared" si="280"/>
        <v>1.1874342087037917</v>
      </c>
      <c r="AE127" s="144">
        <f t="shared" si="281"/>
        <v>-0.29999999999999982</v>
      </c>
    </row>
    <row r="128" spans="2:31" ht="15.75" thickBot="1" x14ac:dyDescent="0.3">
      <c r="B128" s="58" t="s">
        <v>28</v>
      </c>
      <c r="C128" s="43" t="s">
        <v>307</v>
      </c>
      <c r="D128" s="247">
        <f>(D127/D133)</f>
        <v>0.16666666666666666</v>
      </c>
      <c r="E128" s="247">
        <f t="shared" ref="E128:H128" si="297">(E127/E133)</f>
        <v>8.3333333333333329E-2</v>
      </c>
      <c r="F128" s="247">
        <f t="shared" si="297"/>
        <v>0</v>
      </c>
      <c r="G128" s="138">
        <f t="shared" si="297"/>
        <v>0.22222222222222221</v>
      </c>
      <c r="H128" s="138">
        <f t="shared" si="297"/>
        <v>0.11764705882352941</v>
      </c>
      <c r="I128" s="138">
        <f>(I127/I133)</f>
        <v>0.1111111111111111</v>
      </c>
      <c r="J128" s="138">
        <f t="shared" ref="J128:K128" si="298">(J127/J133)</f>
        <v>0</v>
      </c>
      <c r="K128" s="138">
        <f t="shared" si="298"/>
        <v>0.14285714285714285</v>
      </c>
      <c r="L128" s="139">
        <f t="shared" ref="L128" si="299">(L127/L133)</f>
        <v>0.125</v>
      </c>
      <c r="M128" s="137"/>
      <c r="N128" s="137"/>
      <c r="O128" s="137"/>
      <c r="P128" s="137"/>
      <c r="Q128" s="138">
        <f t="shared" ref="Q128:T128" si="300">(Q127/Q133)</f>
        <v>9.5238095238095233E-2</v>
      </c>
      <c r="R128" s="138">
        <f t="shared" si="300"/>
        <v>0.17647058823529413</v>
      </c>
      <c r="S128" s="138">
        <f t="shared" si="300"/>
        <v>0.2</v>
      </c>
      <c r="T128" s="138">
        <f t="shared" si="300"/>
        <v>0.17647058823529413</v>
      </c>
      <c r="U128" s="136">
        <f t="shared" ref="U128:AA128" si="301">(U127/U133)</f>
        <v>0.22222222222222221</v>
      </c>
      <c r="V128" s="139">
        <f t="shared" si="301"/>
        <v>0.16666666666666666</v>
      </c>
      <c r="W128" s="137"/>
      <c r="X128" s="137"/>
      <c r="Y128" s="137"/>
      <c r="Z128" s="137"/>
      <c r="AA128" s="140">
        <f t="shared" si="301"/>
        <v>0.14743589743589744</v>
      </c>
      <c r="AB128" s="168"/>
      <c r="AC128" s="168"/>
      <c r="AD128" s="168"/>
      <c r="AE128" s="168"/>
    </row>
    <row r="129" spans="2:31" x14ac:dyDescent="0.25">
      <c r="B129" s="63" t="s">
        <v>158</v>
      </c>
      <c r="C129" s="38" t="s">
        <v>307</v>
      </c>
      <c r="D129" s="248">
        <v>1</v>
      </c>
      <c r="E129" s="248">
        <v>2</v>
      </c>
      <c r="F129" s="248">
        <v>0</v>
      </c>
      <c r="G129" s="52">
        <v>3</v>
      </c>
      <c r="H129" s="52">
        <v>3</v>
      </c>
      <c r="I129" s="52">
        <v>0</v>
      </c>
      <c r="J129" s="52">
        <v>4</v>
      </c>
      <c r="K129" s="52">
        <v>4</v>
      </c>
      <c r="L129" s="40">
        <f t="shared" si="272"/>
        <v>14</v>
      </c>
      <c r="M129" s="141">
        <f t="shared" si="273"/>
        <v>2.8</v>
      </c>
      <c r="N129" s="40">
        <f t="shared" si="274"/>
        <v>4</v>
      </c>
      <c r="O129" s="141">
        <f t="shared" si="275"/>
        <v>1.4696938456699069</v>
      </c>
      <c r="P129" s="141">
        <f>(U129-M129)</f>
        <v>-0.79999999999999982</v>
      </c>
      <c r="Q129" s="52">
        <v>4</v>
      </c>
      <c r="R129" s="52">
        <v>0</v>
      </c>
      <c r="S129" s="52">
        <v>5</v>
      </c>
      <c r="T129" s="52">
        <v>1</v>
      </c>
      <c r="U129" s="54">
        <v>2</v>
      </c>
      <c r="V129" s="53">
        <f>SUM(Q129:U129)</f>
        <v>12</v>
      </c>
      <c r="W129" s="40">
        <f>AVERAGE(Q129:U129)</f>
        <v>2.4</v>
      </c>
      <c r="X129" s="40">
        <f>MAX(Q129:U129)-MIN(Q129:U129)</f>
        <v>5</v>
      </c>
      <c r="Y129" s="141">
        <f>_xlfn.STDEV.P(Q129:U129)</f>
        <v>1.8547236990991407</v>
      </c>
      <c r="Z129" s="141">
        <f t="shared" si="276"/>
        <v>-0.39999999999999991</v>
      </c>
      <c r="AA129" s="42">
        <f t="shared" si="277"/>
        <v>26</v>
      </c>
      <c r="AB129" s="42">
        <f t="shared" si="278"/>
        <v>2.6</v>
      </c>
      <c r="AC129" s="42">
        <f t="shared" si="279"/>
        <v>5</v>
      </c>
      <c r="AD129" s="144">
        <f t="shared" si="280"/>
        <v>1.6852299546352716</v>
      </c>
      <c r="AE129" s="144">
        <f t="shared" si="281"/>
        <v>-0.60000000000000009</v>
      </c>
    </row>
    <row r="130" spans="2:31" ht="15.75" thickBot="1" x14ac:dyDescent="0.3">
      <c r="B130" s="58" t="s">
        <v>28</v>
      </c>
      <c r="C130" s="43" t="s">
        <v>307</v>
      </c>
      <c r="D130" s="247">
        <f>(D129/D133)</f>
        <v>8.3333333333333329E-2</v>
      </c>
      <c r="E130" s="247">
        <f t="shared" ref="E130:H130" si="302">(E129/E133)</f>
        <v>0.16666666666666666</v>
      </c>
      <c r="F130" s="247">
        <f t="shared" si="302"/>
        <v>0</v>
      </c>
      <c r="G130" s="138">
        <f t="shared" si="302"/>
        <v>0.16666666666666666</v>
      </c>
      <c r="H130" s="138">
        <f t="shared" si="302"/>
        <v>0.17647058823529413</v>
      </c>
      <c r="I130" s="138">
        <f>(I129/I133)</f>
        <v>0</v>
      </c>
      <c r="J130" s="138">
        <f t="shared" ref="J130:K130" si="303">(J129/J133)</f>
        <v>0.2857142857142857</v>
      </c>
      <c r="K130" s="138">
        <f t="shared" si="303"/>
        <v>0.2857142857142857</v>
      </c>
      <c r="L130" s="139">
        <f t="shared" ref="L130" si="304">(L129/L133)</f>
        <v>0.19444444444444445</v>
      </c>
      <c r="M130" s="137"/>
      <c r="N130" s="137"/>
      <c r="O130" s="137"/>
      <c r="P130" s="137"/>
      <c r="Q130" s="138">
        <f t="shared" ref="Q130:T130" si="305">(Q129/Q133)</f>
        <v>0.19047619047619047</v>
      </c>
      <c r="R130" s="138">
        <f t="shared" si="305"/>
        <v>0</v>
      </c>
      <c r="S130" s="138">
        <f t="shared" si="305"/>
        <v>0.25</v>
      </c>
      <c r="T130" s="138">
        <f t="shared" si="305"/>
        <v>5.8823529411764705E-2</v>
      </c>
      <c r="U130" s="136">
        <f t="shared" ref="U130:AA130" si="306">(U129/U133)</f>
        <v>0.22222222222222221</v>
      </c>
      <c r="V130" s="139">
        <f t="shared" si="306"/>
        <v>0.14285714285714285</v>
      </c>
      <c r="W130" s="137"/>
      <c r="X130" s="137"/>
      <c r="Y130" s="137"/>
      <c r="Z130" s="137"/>
      <c r="AA130" s="140">
        <f t="shared" si="306"/>
        <v>0.16666666666666666</v>
      </c>
      <c r="AB130" s="168"/>
      <c r="AC130" s="168"/>
      <c r="AD130" s="168"/>
      <c r="AE130" s="168"/>
    </row>
    <row r="131" spans="2:31" x14ac:dyDescent="0.25">
      <c r="B131" s="59" t="s">
        <v>159</v>
      </c>
      <c r="C131" s="38" t="s">
        <v>307</v>
      </c>
      <c r="D131" s="38">
        <v>1</v>
      </c>
      <c r="E131" s="38">
        <v>1</v>
      </c>
      <c r="F131" s="38">
        <v>2</v>
      </c>
      <c r="G131" s="39">
        <v>0</v>
      </c>
      <c r="H131" s="39">
        <v>2</v>
      </c>
      <c r="I131" s="39">
        <v>2</v>
      </c>
      <c r="J131" s="39">
        <v>3</v>
      </c>
      <c r="K131" s="39">
        <v>4</v>
      </c>
      <c r="L131" s="40">
        <f t="shared" si="272"/>
        <v>11</v>
      </c>
      <c r="M131" s="141">
        <f t="shared" si="273"/>
        <v>2.2000000000000002</v>
      </c>
      <c r="N131" s="40">
        <f t="shared" si="274"/>
        <v>4</v>
      </c>
      <c r="O131" s="141">
        <f t="shared" si="275"/>
        <v>1.3266499161421599</v>
      </c>
      <c r="P131" s="141">
        <f>(U131-M131)</f>
        <v>-1.2000000000000002</v>
      </c>
      <c r="Q131" s="39">
        <v>6</v>
      </c>
      <c r="R131" s="39">
        <v>2</v>
      </c>
      <c r="S131" s="39">
        <v>1</v>
      </c>
      <c r="T131" s="39">
        <v>2</v>
      </c>
      <c r="U131" s="41">
        <v>1</v>
      </c>
      <c r="V131" s="40">
        <f>SUM(Q131:U131)</f>
        <v>12</v>
      </c>
      <c r="W131" s="40">
        <f>AVERAGE(Q131:U131)</f>
        <v>2.4</v>
      </c>
      <c r="X131" s="40">
        <f>MAX(Q131:U131)-MIN(Q131:U131)</f>
        <v>5</v>
      </c>
      <c r="Y131" s="141">
        <f>_xlfn.STDEV.P(Q131:U131)</f>
        <v>1.8547236990991407</v>
      </c>
      <c r="Z131" s="141">
        <f t="shared" si="276"/>
        <v>-1.4</v>
      </c>
      <c r="AA131" s="42">
        <f t="shared" si="277"/>
        <v>23</v>
      </c>
      <c r="AB131" s="42">
        <f t="shared" si="278"/>
        <v>2.2999999999999998</v>
      </c>
      <c r="AC131" s="42">
        <f t="shared" si="279"/>
        <v>6</v>
      </c>
      <c r="AD131" s="144">
        <f t="shared" si="280"/>
        <v>1.6155494421403511</v>
      </c>
      <c r="AE131" s="144">
        <f t="shared" si="281"/>
        <v>-1.2999999999999998</v>
      </c>
    </row>
    <row r="132" spans="2:31" ht="15.75" thickBot="1" x14ac:dyDescent="0.3">
      <c r="B132" s="58" t="s">
        <v>28</v>
      </c>
      <c r="C132" s="43" t="s">
        <v>307</v>
      </c>
      <c r="D132" s="247">
        <f>(D131/D133)</f>
        <v>8.3333333333333329E-2</v>
      </c>
      <c r="E132" s="247">
        <f t="shared" ref="E132:H132" si="307">(E131/E133)</f>
        <v>8.3333333333333329E-2</v>
      </c>
      <c r="F132" s="247">
        <f t="shared" si="307"/>
        <v>0.25</v>
      </c>
      <c r="G132" s="138">
        <f t="shared" si="307"/>
        <v>0</v>
      </c>
      <c r="H132" s="138">
        <f t="shared" si="307"/>
        <v>0.11764705882352941</v>
      </c>
      <c r="I132" s="138">
        <f>(I131/I133)</f>
        <v>0.22222222222222221</v>
      </c>
      <c r="J132" s="138">
        <f t="shared" ref="J132:K132" si="308">(J131/J133)</f>
        <v>0.21428571428571427</v>
      </c>
      <c r="K132" s="138">
        <f t="shared" si="308"/>
        <v>0.2857142857142857</v>
      </c>
      <c r="L132" s="139">
        <f t="shared" ref="L132" si="309">(L131/L133)</f>
        <v>0.15277777777777779</v>
      </c>
      <c r="M132" s="137"/>
      <c r="N132" s="137"/>
      <c r="O132" s="137"/>
      <c r="P132" s="137"/>
      <c r="Q132" s="138">
        <f t="shared" ref="Q132:T132" si="310">(Q131/Q133)</f>
        <v>0.2857142857142857</v>
      </c>
      <c r="R132" s="138">
        <f t="shared" si="310"/>
        <v>0.11764705882352941</v>
      </c>
      <c r="S132" s="138">
        <f t="shared" si="310"/>
        <v>0.05</v>
      </c>
      <c r="T132" s="138">
        <f t="shared" si="310"/>
        <v>0.11764705882352941</v>
      </c>
      <c r="U132" s="136">
        <f t="shared" ref="U132:AA132" si="311">(U131/U133)</f>
        <v>0.1111111111111111</v>
      </c>
      <c r="V132" s="139">
        <f t="shared" si="311"/>
        <v>0.14285714285714285</v>
      </c>
      <c r="W132" s="137"/>
      <c r="X132" s="137"/>
      <c r="Y132" s="137"/>
      <c r="Z132" s="137"/>
      <c r="AA132" s="140">
        <f t="shared" si="311"/>
        <v>0.14743589743589744</v>
      </c>
      <c r="AB132" s="168"/>
      <c r="AC132" s="168"/>
      <c r="AD132" s="168"/>
      <c r="AE132" s="168"/>
    </row>
    <row r="133" spans="2:31" ht="24" x14ac:dyDescent="0.25">
      <c r="B133" s="36" t="s">
        <v>238</v>
      </c>
      <c r="C133" s="13" t="s">
        <v>307</v>
      </c>
      <c r="D133" s="116">
        <v>12</v>
      </c>
      <c r="E133" s="116">
        <v>12</v>
      </c>
      <c r="F133" s="116">
        <v>8</v>
      </c>
      <c r="G133" s="117">
        <v>18</v>
      </c>
      <c r="H133" s="117">
        <v>17</v>
      </c>
      <c r="I133" s="117">
        <v>9</v>
      </c>
      <c r="J133" s="117">
        <v>14</v>
      </c>
      <c r="K133" s="117">
        <v>14</v>
      </c>
      <c r="L133" s="40">
        <f t="shared" si="272"/>
        <v>72</v>
      </c>
      <c r="M133" s="141">
        <f t="shared" si="273"/>
        <v>14.4</v>
      </c>
      <c r="N133" s="40">
        <f t="shared" si="274"/>
        <v>9</v>
      </c>
      <c r="O133" s="141">
        <f t="shared" si="275"/>
        <v>3.1368774282716245</v>
      </c>
      <c r="P133" s="119">
        <f>(U133-M133)</f>
        <v>-5.4</v>
      </c>
      <c r="Q133" s="117">
        <v>21</v>
      </c>
      <c r="R133" s="117">
        <v>17</v>
      </c>
      <c r="S133" s="117">
        <v>20</v>
      </c>
      <c r="T133" s="117">
        <v>17</v>
      </c>
      <c r="U133" s="120">
        <v>9</v>
      </c>
      <c r="V133" s="118">
        <f>SUM(Q133:U133)</f>
        <v>84</v>
      </c>
      <c r="W133" s="119">
        <f>AVERAGE(Q133:U133)</f>
        <v>16.8</v>
      </c>
      <c r="X133" s="118">
        <f>MAX(Q133:U133)-MIN(Q133:U133)</f>
        <v>12</v>
      </c>
      <c r="Y133" s="119">
        <f>_xlfn.STDEV.P(Q133:U133)</f>
        <v>4.2142615011410953</v>
      </c>
      <c r="Z133" s="119">
        <f>(U133-W133)</f>
        <v>-7.8000000000000007</v>
      </c>
      <c r="AA133" s="42">
        <f t="shared" si="277"/>
        <v>156</v>
      </c>
      <c r="AB133" s="42">
        <f t="shared" si="278"/>
        <v>15.6</v>
      </c>
      <c r="AC133" s="42">
        <f t="shared" si="279"/>
        <v>12</v>
      </c>
      <c r="AD133" s="144">
        <f t="shared" si="280"/>
        <v>3.9038442591886269</v>
      </c>
      <c r="AE133" s="73">
        <f>(U133-AB133)</f>
        <v>-6.6</v>
      </c>
    </row>
    <row r="134" spans="2:31" ht="36" x14ac:dyDescent="0.25">
      <c r="B134" s="160" t="s">
        <v>338</v>
      </c>
      <c r="C134" s="13" t="s">
        <v>307</v>
      </c>
      <c r="D134" s="13">
        <v>46</v>
      </c>
      <c r="E134" s="13">
        <v>53</v>
      </c>
      <c r="F134" s="13">
        <v>62</v>
      </c>
      <c r="G134" s="14">
        <v>57</v>
      </c>
      <c r="H134" s="14">
        <v>66</v>
      </c>
      <c r="I134" s="14">
        <v>40</v>
      </c>
      <c r="J134" s="14">
        <v>42</v>
      </c>
      <c r="K134" s="14">
        <v>50</v>
      </c>
      <c r="L134" s="40">
        <f t="shared" si="272"/>
        <v>255</v>
      </c>
      <c r="M134" s="141">
        <f t="shared" si="273"/>
        <v>51</v>
      </c>
      <c r="N134" s="40">
        <f t="shared" si="274"/>
        <v>26</v>
      </c>
      <c r="O134" s="141">
        <f t="shared" si="275"/>
        <v>9.633275663033837</v>
      </c>
      <c r="P134" s="15">
        <f>(U134-M134)</f>
        <v>12</v>
      </c>
      <c r="Q134" s="14">
        <v>66</v>
      </c>
      <c r="R134" s="14">
        <v>58</v>
      </c>
      <c r="S134" s="14">
        <v>64</v>
      </c>
      <c r="T134" s="14">
        <v>60</v>
      </c>
      <c r="U134" s="16">
        <v>63</v>
      </c>
      <c r="V134" s="15">
        <f>SUM(Q134:U134)</f>
        <v>311</v>
      </c>
      <c r="W134" s="15">
        <f>AVERAGE(Q134:U134)</f>
        <v>62.2</v>
      </c>
      <c r="X134" s="15">
        <f>MAX(Q134:U134)-MIN(Q134:U134)</f>
        <v>8</v>
      </c>
      <c r="Y134" s="69">
        <f>_xlfn.STDEV.P(Q134:U134)</f>
        <v>2.8565713714171399</v>
      </c>
      <c r="Z134" s="15">
        <f>(U134-W134)</f>
        <v>0.79999999999999716</v>
      </c>
      <c r="AA134" s="42">
        <f t="shared" si="277"/>
        <v>566</v>
      </c>
      <c r="AB134" s="42">
        <f t="shared" si="278"/>
        <v>56.6</v>
      </c>
      <c r="AC134" s="42">
        <f t="shared" si="279"/>
        <v>26</v>
      </c>
      <c r="AD134" s="144">
        <f t="shared" si="280"/>
        <v>9.0465463023189141</v>
      </c>
      <c r="AE134" s="73">
        <f>(U134-AB134)</f>
        <v>6.3999999999999986</v>
      </c>
    </row>
    <row r="135" spans="2:31" ht="24" x14ac:dyDescent="0.25">
      <c r="B135" s="67" t="s">
        <v>239</v>
      </c>
      <c r="C135" s="68" t="s">
        <v>307</v>
      </c>
      <c r="D135" s="245">
        <f>(D133/D134)</f>
        <v>0.2608695652173913</v>
      </c>
      <c r="E135" s="245">
        <f t="shared" ref="E135:H135" si="312">(E133/E134)</f>
        <v>0.22641509433962265</v>
      </c>
      <c r="F135" s="245">
        <f t="shared" si="312"/>
        <v>0.12903225806451613</v>
      </c>
      <c r="G135" s="75">
        <f t="shared" si="312"/>
        <v>0.31578947368421051</v>
      </c>
      <c r="H135" s="75">
        <f t="shared" si="312"/>
        <v>0.25757575757575757</v>
      </c>
      <c r="I135" s="75">
        <f>(I133/I134)</f>
        <v>0.22500000000000001</v>
      </c>
      <c r="J135" s="75">
        <f t="shared" ref="J135:K135" si="313">(J133/J134)</f>
        <v>0.33333333333333331</v>
      </c>
      <c r="K135" s="75">
        <f t="shared" si="313"/>
        <v>0.28000000000000003</v>
      </c>
      <c r="L135" s="113">
        <f>(L133/L134)</f>
        <v>0.28235294117647058</v>
      </c>
      <c r="M135" s="157"/>
      <c r="N135" s="157"/>
      <c r="O135" s="157"/>
      <c r="P135" s="157"/>
      <c r="Q135" s="75">
        <f t="shared" ref="Q135:T135" si="314">(Q133/Q134)</f>
        <v>0.31818181818181818</v>
      </c>
      <c r="R135" s="75">
        <f t="shared" si="314"/>
        <v>0.29310344827586204</v>
      </c>
      <c r="S135" s="75">
        <f t="shared" si="314"/>
        <v>0.3125</v>
      </c>
      <c r="T135" s="75">
        <f t="shared" si="314"/>
        <v>0.28333333333333333</v>
      </c>
      <c r="U135" s="111">
        <f t="shared" ref="U135:V135" si="315">(U133/U134)</f>
        <v>0.14285714285714285</v>
      </c>
      <c r="V135" s="113">
        <f t="shared" si="315"/>
        <v>0.27009646302250806</v>
      </c>
      <c r="W135" s="157"/>
      <c r="X135" s="157"/>
      <c r="Y135" s="157"/>
      <c r="Z135" s="157"/>
      <c r="AA135" s="112">
        <f>(AA133/AA134)</f>
        <v>0.2756183745583039</v>
      </c>
      <c r="AB135" s="156"/>
      <c r="AC135" s="156"/>
      <c r="AD135" s="156"/>
      <c r="AE135" s="156"/>
    </row>
    <row r="136" spans="2:31" x14ac:dyDescent="0.25">
      <c r="B136" s="62"/>
    </row>
    <row r="137" spans="2:31" x14ac:dyDescent="0.25">
      <c r="B137" s="274"/>
      <c r="C137" s="283" t="s">
        <v>257</v>
      </c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</row>
    <row r="138" spans="2:31" ht="24.75" thickBot="1" x14ac:dyDescent="0.3">
      <c r="B138" s="18"/>
      <c r="C138" s="19">
        <v>2009</v>
      </c>
      <c r="D138" s="19">
        <v>2010</v>
      </c>
      <c r="E138" s="19">
        <v>2011</v>
      </c>
      <c r="F138" s="19">
        <v>2012</v>
      </c>
      <c r="G138" s="20">
        <v>2013</v>
      </c>
      <c r="H138" s="20">
        <v>2014</v>
      </c>
      <c r="I138" s="20">
        <v>2015</v>
      </c>
      <c r="J138" s="20">
        <v>2016</v>
      </c>
      <c r="K138" s="20">
        <v>2017</v>
      </c>
      <c r="L138" s="21" t="s">
        <v>0</v>
      </c>
      <c r="M138" s="21" t="s">
        <v>1</v>
      </c>
      <c r="N138" s="21" t="s">
        <v>2</v>
      </c>
      <c r="O138" s="21" t="s">
        <v>3</v>
      </c>
      <c r="P138" s="21" t="s">
        <v>435</v>
      </c>
      <c r="Q138" s="20">
        <v>2018</v>
      </c>
      <c r="R138" s="20">
        <v>2019</v>
      </c>
      <c r="S138" s="20">
        <v>2020</v>
      </c>
      <c r="T138" s="20">
        <v>2021</v>
      </c>
      <c r="U138" s="22">
        <v>2022</v>
      </c>
      <c r="V138" s="21" t="s">
        <v>0</v>
      </c>
      <c r="W138" s="21" t="s">
        <v>1</v>
      </c>
      <c r="X138" s="21" t="s">
        <v>2</v>
      </c>
      <c r="Y138" s="21" t="s">
        <v>3</v>
      </c>
      <c r="Z138" s="21" t="s">
        <v>435</v>
      </c>
      <c r="AA138" s="23" t="s">
        <v>5</v>
      </c>
      <c r="AB138" s="23" t="s">
        <v>6</v>
      </c>
      <c r="AC138" s="23" t="s">
        <v>7</v>
      </c>
      <c r="AD138" s="23" t="s">
        <v>8</v>
      </c>
      <c r="AE138" s="23" t="s">
        <v>435</v>
      </c>
    </row>
    <row r="139" spans="2:31" x14ac:dyDescent="0.25">
      <c r="B139" s="59" t="s">
        <v>160</v>
      </c>
      <c r="C139" s="38" t="s">
        <v>307</v>
      </c>
      <c r="D139" s="38">
        <v>0</v>
      </c>
      <c r="E139" s="38">
        <v>2</v>
      </c>
      <c r="F139" s="38">
        <v>0</v>
      </c>
      <c r="G139" s="39">
        <v>3</v>
      </c>
      <c r="H139" s="39">
        <v>2</v>
      </c>
      <c r="I139" s="39">
        <v>1</v>
      </c>
      <c r="J139" s="39">
        <v>0</v>
      </c>
      <c r="K139" s="39">
        <v>2</v>
      </c>
      <c r="L139" s="40">
        <f>SUM(G139:K139)</f>
        <v>8</v>
      </c>
      <c r="M139" s="141">
        <f>AVERAGE(G139:K139)</f>
        <v>1.6</v>
      </c>
      <c r="N139" s="40">
        <f>MAX(G139:K139)-MIN(G139:K139)</f>
        <v>3</v>
      </c>
      <c r="O139" s="141">
        <f>_xlfn.STDEV.P(G139:K139)</f>
        <v>1.019803902718557</v>
      </c>
      <c r="P139" s="141">
        <f>(U139-M139)</f>
        <v>-1.6</v>
      </c>
      <c r="Q139" s="39">
        <v>2</v>
      </c>
      <c r="R139" s="39">
        <v>1</v>
      </c>
      <c r="S139" s="39">
        <v>2</v>
      </c>
      <c r="T139" s="39">
        <v>0</v>
      </c>
      <c r="U139" s="41">
        <v>0</v>
      </c>
      <c r="V139" s="40">
        <f>SUM(Q139:U139)</f>
        <v>5</v>
      </c>
      <c r="W139" s="141">
        <f>AVERAGE(Q139:U139)</f>
        <v>1</v>
      </c>
      <c r="X139" s="40">
        <f>MAX(Q139:U139)-MIN(Q139:U139)</f>
        <v>2</v>
      </c>
      <c r="Y139" s="141">
        <f>_xlfn.STDEV.P(Q139:U139)</f>
        <v>0.89442719099991586</v>
      </c>
      <c r="Z139" s="141">
        <f>(U139-W139)</f>
        <v>-1</v>
      </c>
      <c r="AA139" s="42">
        <f>SUM(Q139:U139,G139:K139)</f>
        <v>13</v>
      </c>
      <c r="AB139" s="144">
        <f>AVERAGE(Q139:U139,G139:K139)</f>
        <v>1.3</v>
      </c>
      <c r="AC139" s="42">
        <f>MAX(Q139:U139,G139:K139)-MIN(Q139:U139,G139:K139)</f>
        <v>3</v>
      </c>
      <c r="AD139" s="144">
        <f>_xlfn.STDEV.P(Q139:U139,G139:K139)</f>
        <v>1.004987562112089</v>
      </c>
      <c r="AE139" s="144">
        <f>(U139-AB139)</f>
        <v>-1.3</v>
      </c>
    </row>
    <row r="140" spans="2:31" ht="15.75" thickBot="1" x14ac:dyDescent="0.3">
      <c r="B140" s="58" t="s">
        <v>28</v>
      </c>
      <c r="C140" s="43" t="s">
        <v>307</v>
      </c>
      <c r="D140" s="247">
        <f>(D139/D163)</f>
        <v>0</v>
      </c>
      <c r="E140" s="247">
        <f t="shared" ref="E140:H140" si="316">(E139/E163)</f>
        <v>0.16666666666666666</v>
      </c>
      <c r="F140" s="247">
        <f t="shared" si="316"/>
        <v>0</v>
      </c>
      <c r="G140" s="138">
        <f t="shared" si="316"/>
        <v>0.16666666666666666</v>
      </c>
      <c r="H140" s="138">
        <f t="shared" si="316"/>
        <v>0.11764705882352941</v>
      </c>
      <c r="I140" s="138">
        <f>(I139/I163)</f>
        <v>0.1111111111111111</v>
      </c>
      <c r="J140" s="138">
        <f t="shared" ref="J140:K140" si="317">(J139/J163)</f>
        <v>0</v>
      </c>
      <c r="K140" s="138">
        <f t="shared" si="317"/>
        <v>0.14285714285714285</v>
      </c>
      <c r="L140" s="139">
        <f t="shared" ref="L140" si="318">(L139/L163)</f>
        <v>0.1111111111111111</v>
      </c>
      <c r="M140" s="137"/>
      <c r="N140" s="137"/>
      <c r="O140" s="137"/>
      <c r="P140" s="137"/>
      <c r="Q140" s="138">
        <f t="shared" ref="Q140:T140" si="319">(Q139/Q163)</f>
        <v>9.5238095238095233E-2</v>
      </c>
      <c r="R140" s="138">
        <f t="shared" si="319"/>
        <v>5.8823529411764705E-2</v>
      </c>
      <c r="S140" s="138">
        <f t="shared" si="319"/>
        <v>0.1</v>
      </c>
      <c r="T140" s="138">
        <f t="shared" si="319"/>
        <v>0</v>
      </c>
      <c r="U140" s="136">
        <f t="shared" ref="U140:AA140" si="320">(U139/U163)</f>
        <v>0</v>
      </c>
      <c r="V140" s="139">
        <f t="shared" si="320"/>
        <v>5.9523809523809521E-2</v>
      </c>
      <c r="W140" s="137"/>
      <c r="X140" s="137"/>
      <c r="Y140" s="137"/>
      <c r="Z140" s="137"/>
      <c r="AA140" s="140">
        <f t="shared" si="320"/>
        <v>8.3333333333333329E-2</v>
      </c>
      <c r="AB140" s="192"/>
      <c r="AC140" s="192"/>
      <c r="AD140" s="192"/>
      <c r="AE140" s="192"/>
    </row>
    <row r="141" spans="2:31" x14ac:dyDescent="0.25">
      <c r="B141" s="59" t="s">
        <v>161</v>
      </c>
      <c r="C141" s="38" t="s">
        <v>307</v>
      </c>
      <c r="D141" s="38">
        <v>1</v>
      </c>
      <c r="E141" s="38">
        <v>1</v>
      </c>
      <c r="F141" s="38">
        <v>0</v>
      </c>
      <c r="G141" s="39">
        <v>0</v>
      </c>
      <c r="H141" s="39">
        <v>0</v>
      </c>
      <c r="I141" s="39">
        <v>4</v>
      </c>
      <c r="J141" s="39">
        <v>0</v>
      </c>
      <c r="K141" s="39">
        <v>1</v>
      </c>
      <c r="L141" s="40">
        <f t="shared" ref="L141:L164" si="321">SUM(G141:K141)</f>
        <v>5</v>
      </c>
      <c r="M141" s="141">
        <f t="shared" ref="M141:M164" si="322">AVERAGE(G141:K141)</f>
        <v>1</v>
      </c>
      <c r="N141" s="40">
        <f t="shared" ref="N141:N164" si="323">MAX(G141:K141)-MIN(G141:K141)</f>
        <v>4</v>
      </c>
      <c r="O141" s="141">
        <f t="shared" ref="O141:O164" si="324">_xlfn.STDEV.P(G141:K141)</f>
        <v>1.5491933384829668</v>
      </c>
      <c r="P141" s="141">
        <f>(U141-M141)</f>
        <v>0</v>
      </c>
      <c r="Q141" s="39">
        <v>3</v>
      </c>
      <c r="R141" s="39">
        <v>0</v>
      </c>
      <c r="S141" s="39">
        <v>2</v>
      </c>
      <c r="T141" s="39">
        <v>2</v>
      </c>
      <c r="U141" s="41">
        <v>1</v>
      </c>
      <c r="V141" s="40">
        <f>SUM(Q141:U141)</f>
        <v>8</v>
      </c>
      <c r="W141" s="141">
        <f>AVERAGE(Q141:U141)</f>
        <v>1.6</v>
      </c>
      <c r="X141" s="40">
        <f>MAX(Q141:U141)-MIN(Q141:U141)</f>
        <v>3</v>
      </c>
      <c r="Y141" s="141">
        <f>_xlfn.STDEV.P(Q141:U141)</f>
        <v>1.019803902718557</v>
      </c>
      <c r="Z141" s="141">
        <f t="shared" ref="Z141:Z161" si="325">(U141-W141)</f>
        <v>-0.60000000000000009</v>
      </c>
      <c r="AA141" s="42">
        <f t="shared" ref="AA141:AA164" si="326">SUM(Q141:U141,G141:K141)</f>
        <v>13</v>
      </c>
      <c r="AB141" s="144">
        <f t="shared" ref="AB141:AB164" si="327">AVERAGE(Q141:U141,G141:K141)</f>
        <v>1.3</v>
      </c>
      <c r="AC141" s="42">
        <f t="shared" ref="AC141:AC164" si="328">MAX(Q141:U141,G141:K141)-MIN(Q141:U141,G141:K141)</f>
        <v>4</v>
      </c>
      <c r="AD141" s="144">
        <f t="shared" ref="AD141:AD164" si="329">_xlfn.STDEV.P(Q141:U141,G141:K141)</f>
        <v>1.3453624047073711</v>
      </c>
      <c r="AE141" s="144">
        <f t="shared" ref="AE141:AE161" si="330">(U141-AB141)</f>
        <v>-0.30000000000000004</v>
      </c>
    </row>
    <row r="142" spans="2:31" ht="15.75" thickBot="1" x14ac:dyDescent="0.3">
      <c r="B142" s="58" t="s">
        <v>28</v>
      </c>
      <c r="C142" s="43" t="s">
        <v>307</v>
      </c>
      <c r="D142" s="247">
        <f>(D141/D163)</f>
        <v>8.3333333333333329E-2</v>
      </c>
      <c r="E142" s="247">
        <f t="shared" ref="E142:H142" si="331">(E141/E163)</f>
        <v>8.3333333333333329E-2</v>
      </c>
      <c r="F142" s="247">
        <f t="shared" si="331"/>
        <v>0</v>
      </c>
      <c r="G142" s="138">
        <f t="shared" si="331"/>
        <v>0</v>
      </c>
      <c r="H142" s="138">
        <f t="shared" si="331"/>
        <v>0</v>
      </c>
      <c r="I142" s="138">
        <f>(I141/I163)</f>
        <v>0.44444444444444442</v>
      </c>
      <c r="J142" s="138">
        <f t="shared" ref="J142:K142" si="332">(J141/J163)</f>
        <v>0</v>
      </c>
      <c r="K142" s="138">
        <f t="shared" si="332"/>
        <v>7.1428571428571425E-2</v>
      </c>
      <c r="L142" s="139">
        <f t="shared" ref="L142" si="333">(L141/L163)</f>
        <v>6.9444444444444448E-2</v>
      </c>
      <c r="M142" s="137"/>
      <c r="N142" s="137"/>
      <c r="O142" s="137"/>
      <c r="P142" s="137"/>
      <c r="Q142" s="138">
        <f t="shared" ref="Q142:T142" si="334">(Q141/Q163)</f>
        <v>0.14285714285714285</v>
      </c>
      <c r="R142" s="138">
        <f t="shared" si="334"/>
        <v>0</v>
      </c>
      <c r="S142" s="138">
        <f t="shared" si="334"/>
        <v>0.1</v>
      </c>
      <c r="T142" s="138">
        <f t="shared" si="334"/>
        <v>0.11764705882352941</v>
      </c>
      <c r="U142" s="136">
        <f t="shared" ref="U142:AA142" si="335">(U141/U163)</f>
        <v>0.1111111111111111</v>
      </c>
      <c r="V142" s="139">
        <f t="shared" si="335"/>
        <v>9.5238095238095233E-2</v>
      </c>
      <c r="W142" s="137"/>
      <c r="X142" s="137"/>
      <c r="Y142" s="137"/>
      <c r="Z142" s="137"/>
      <c r="AA142" s="140">
        <f t="shared" si="335"/>
        <v>8.3333333333333329E-2</v>
      </c>
      <c r="AB142" s="192"/>
      <c r="AC142" s="192"/>
      <c r="AD142" s="192"/>
      <c r="AE142" s="192"/>
    </row>
    <row r="143" spans="2:31" x14ac:dyDescent="0.25">
      <c r="B143" s="59" t="s">
        <v>162</v>
      </c>
      <c r="C143" s="38" t="s">
        <v>307</v>
      </c>
      <c r="D143" s="38">
        <v>1</v>
      </c>
      <c r="E143" s="38">
        <v>0</v>
      </c>
      <c r="F143" s="38">
        <v>2</v>
      </c>
      <c r="G143" s="39">
        <v>1</v>
      </c>
      <c r="H143" s="39">
        <v>1</v>
      </c>
      <c r="I143" s="39">
        <v>0</v>
      </c>
      <c r="J143" s="39">
        <v>2</v>
      </c>
      <c r="K143" s="39">
        <v>2</v>
      </c>
      <c r="L143" s="40">
        <f t="shared" si="321"/>
        <v>6</v>
      </c>
      <c r="M143" s="141">
        <f t="shared" si="322"/>
        <v>1.2</v>
      </c>
      <c r="N143" s="40">
        <f t="shared" si="323"/>
        <v>2</v>
      </c>
      <c r="O143" s="141">
        <f t="shared" si="324"/>
        <v>0.74833147735478833</v>
      </c>
      <c r="P143" s="141">
        <f>(U143-M143)</f>
        <v>-1.2</v>
      </c>
      <c r="Q143" s="39">
        <v>0</v>
      </c>
      <c r="R143" s="39">
        <v>1</v>
      </c>
      <c r="S143" s="39">
        <v>3</v>
      </c>
      <c r="T143" s="39">
        <v>2</v>
      </c>
      <c r="U143" s="41">
        <v>0</v>
      </c>
      <c r="V143" s="40">
        <f>SUM(Q143:U143)</f>
        <v>6</v>
      </c>
      <c r="W143" s="141">
        <f>AVERAGE(Q143:U143)</f>
        <v>1.2</v>
      </c>
      <c r="X143" s="40">
        <f>MAX(Q143:U143)-MIN(Q143:U143)</f>
        <v>3</v>
      </c>
      <c r="Y143" s="141">
        <f>_xlfn.STDEV.P(Q143:U143)</f>
        <v>1.1661903789690602</v>
      </c>
      <c r="Z143" s="141">
        <f t="shared" si="325"/>
        <v>-1.2</v>
      </c>
      <c r="AA143" s="42">
        <f t="shared" si="326"/>
        <v>12</v>
      </c>
      <c r="AB143" s="144">
        <f t="shared" si="327"/>
        <v>1.2</v>
      </c>
      <c r="AC143" s="42">
        <f t="shared" si="328"/>
        <v>3</v>
      </c>
      <c r="AD143" s="144">
        <f t="shared" si="329"/>
        <v>0.9797958971132712</v>
      </c>
      <c r="AE143" s="144">
        <f t="shared" si="330"/>
        <v>-1.2</v>
      </c>
    </row>
    <row r="144" spans="2:31" ht="15.75" thickBot="1" x14ac:dyDescent="0.3">
      <c r="B144" s="58" t="s">
        <v>28</v>
      </c>
      <c r="C144" s="43" t="s">
        <v>307</v>
      </c>
      <c r="D144" s="247">
        <f>(D143/D163)</f>
        <v>8.3333333333333329E-2</v>
      </c>
      <c r="E144" s="247">
        <f t="shared" ref="E144:H144" si="336">(E143/E163)</f>
        <v>0</v>
      </c>
      <c r="F144" s="247">
        <f t="shared" si="336"/>
        <v>0.25</v>
      </c>
      <c r="G144" s="138">
        <f t="shared" si="336"/>
        <v>5.5555555555555552E-2</v>
      </c>
      <c r="H144" s="138">
        <f t="shared" si="336"/>
        <v>5.8823529411764705E-2</v>
      </c>
      <c r="I144" s="138">
        <f>(I143/I163)</f>
        <v>0</v>
      </c>
      <c r="J144" s="138">
        <f t="shared" ref="J144:K144" si="337">(J143/J163)</f>
        <v>0.14285714285714285</v>
      </c>
      <c r="K144" s="138">
        <f t="shared" si="337"/>
        <v>0.14285714285714285</v>
      </c>
      <c r="L144" s="139">
        <f t="shared" ref="L144" si="338">(L143/L163)</f>
        <v>8.3333333333333329E-2</v>
      </c>
      <c r="M144" s="137"/>
      <c r="N144" s="137"/>
      <c r="O144" s="137"/>
      <c r="P144" s="137"/>
      <c r="Q144" s="138">
        <f t="shared" ref="Q144:T144" si="339">(Q143/Q163)</f>
        <v>0</v>
      </c>
      <c r="R144" s="138">
        <f t="shared" si="339"/>
        <v>5.8823529411764705E-2</v>
      </c>
      <c r="S144" s="138">
        <f t="shared" si="339"/>
        <v>0.15</v>
      </c>
      <c r="T144" s="138">
        <f t="shared" si="339"/>
        <v>0.11764705882352941</v>
      </c>
      <c r="U144" s="136">
        <f t="shared" ref="U144:AA144" si="340">(U143/U163)</f>
        <v>0</v>
      </c>
      <c r="V144" s="139">
        <f t="shared" si="340"/>
        <v>7.1428571428571425E-2</v>
      </c>
      <c r="W144" s="137"/>
      <c r="X144" s="137"/>
      <c r="Y144" s="137"/>
      <c r="Z144" s="137"/>
      <c r="AA144" s="140">
        <f t="shared" si="340"/>
        <v>7.6923076923076927E-2</v>
      </c>
      <c r="AB144" s="192"/>
      <c r="AC144" s="192"/>
      <c r="AD144" s="192"/>
      <c r="AE144" s="192"/>
    </row>
    <row r="145" spans="2:31" x14ac:dyDescent="0.25">
      <c r="B145" s="59" t="s">
        <v>163</v>
      </c>
      <c r="C145" s="38" t="s">
        <v>307</v>
      </c>
      <c r="D145" s="38">
        <v>0</v>
      </c>
      <c r="E145" s="38">
        <v>1</v>
      </c>
      <c r="F145" s="38">
        <v>2</v>
      </c>
      <c r="G145" s="39">
        <v>0</v>
      </c>
      <c r="H145" s="39">
        <v>3</v>
      </c>
      <c r="I145" s="39">
        <v>0</v>
      </c>
      <c r="J145" s="39">
        <v>1</v>
      </c>
      <c r="K145" s="39">
        <v>2</v>
      </c>
      <c r="L145" s="40">
        <f t="shared" si="321"/>
        <v>6</v>
      </c>
      <c r="M145" s="141">
        <f t="shared" si="322"/>
        <v>1.2</v>
      </c>
      <c r="N145" s="40">
        <f t="shared" si="323"/>
        <v>3</v>
      </c>
      <c r="O145" s="141">
        <f t="shared" si="324"/>
        <v>1.1661903789690602</v>
      </c>
      <c r="P145" s="141">
        <f>(U145-M145)</f>
        <v>-1.2</v>
      </c>
      <c r="Q145" s="39">
        <v>0</v>
      </c>
      <c r="R145" s="39">
        <v>1</v>
      </c>
      <c r="S145" s="39">
        <v>1</v>
      </c>
      <c r="T145" s="39">
        <v>0</v>
      </c>
      <c r="U145" s="41">
        <v>0</v>
      </c>
      <c r="V145" s="40">
        <f>SUM(Q145:U145)</f>
        <v>2</v>
      </c>
      <c r="W145" s="141">
        <f>AVERAGE(Q145:U145)</f>
        <v>0.4</v>
      </c>
      <c r="X145" s="40">
        <f>MAX(Q145:U145)-MIN(Q145:U145)</f>
        <v>1</v>
      </c>
      <c r="Y145" s="141">
        <f>_xlfn.STDEV.P(Q145:U145)</f>
        <v>0.4898979485566356</v>
      </c>
      <c r="Z145" s="141">
        <f t="shared" si="325"/>
        <v>-0.4</v>
      </c>
      <c r="AA145" s="42">
        <f t="shared" si="326"/>
        <v>8</v>
      </c>
      <c r="AB145" s="144">
        <f t="shared" si="327"/>
        <v>0.8</v>
      </c>
      <c r="AC145" s="42">
        <f t="shared" si="328"/>
        <v>3</v>
      </c>
      <c r="AD145" s="144">
        <f t="shared" si="329"/>
        <v>0.9797958971132712</v>
      </c>
      <c r="AE145" s="144">
        <f t="shared" si="330"/>
        <v>-0.8</v>
      </c>
    </row>
    <row r="146" spans="2:31" ht="15.75" thickBot="1" x14ac:dyDescent="0.3">
      <c r="B146" s="58" t="s">
        <v>28</v>
      </c>
      <c r="C146" s="43" t="s">
        <v>307</v>
      </c>
      <c r="D146" s="247">
        <f>(D145/D163)</f>
        <v>0</v>
      </c>
      <c r="E146" s="247">
        <f t="shared" ref="E146:H146" si="341">(E145/E163)</f>
        <v>8.3333333333333329E-2</v>
      </c>
      <c r="F146" s="247">
        <f t="shared" si="341"/>
        <v>0.25</v>
      </c>
      <c r="G146" s="138">
        <f t="shared" si="341"/>
        <v>0</v>
      </c>
      <c r="H146" s="138">
        <f t="shared" si="341"/>
        <v>0.17647058823529413</v>
      </c>
      <c r="I146" s="138">
        <f>(I145/I163)</f>
        <v>0</v>
      </c>
      <c r="J146" s="138">
        <f t="shared" ref="J146:K146" si="342">(J145/J163)</f>
        <v>7.1428571428571425E-2</v>
      </c>
      <c r="K146" s="138">
        <f t="shared" si="342"/>
        <v>0.14285714285714285</v>
      </c>
      <c r="L146" s="139">
        <f t="shared" ref="L146" si="343">(L145/L163)</f>
        <v>8.3333333333333329E-2</v>
      </c>
      <c r="M146" s="137"/>
      <c r="N146" s="137"/>
      <c r="O146" s="137"/>
      <c r="P146" s="137"/>
      <c r="Q146" s="138">
        <f t="shared" ref="Q146:T146" si="344">(Q145/Q163)</f>
        <v>0</v>
      </c>
      <c r="R146" s="138">
        <f t="shared" si="344"/>
        <v>5.8823529411764705E-2</v>
      </c>
      <c r="S146" s="138">
        <f t="shared" si="344"/>
        <v>0.05</v>
      </c>
      <c r="T146" s="138">
        <f t="shared" si="344"/>
        <v>0</v>
      </c>
      <c r="U146" s="136">
        <f t="shared" ref="U146:AA146" si="345">(U145/U163)</f>
        <v>0</v>
      </c>
      <c r="V146" s="139">
        <f t="shared" si="345"/>
        <v>2.3809523809523808E-2</v>
      </c>
      <c r="W146" s="137"/>
      <c r="X146" s="137"/>
      <c r="Y146" s="137"/>
      <c r="Z146" s="137"/>
      <c r="AA146" s="140">
        <f t="shared" si="345"/>
        <v>5.128205128205128E-2</v>
      </c>
      <c r="AB146" s="192"/>
      <c r="AC146" s="192"/>
      <c r="AD146" s="192"/>
      <c r="AE146" s="192"/>
    </row>
    <row r="147" spans="2:31" x14ac:dyDescent="0.25">
      <c r="B147" s="59" t="s">
        <v>164</v>
      </c>
      <c r="C147" s="38" t="s">
        <v>307</v>
      </c>
      <c r="D147" s="38">
        <v>1</v>
      </c>
      <c r="E147" s="38">
        <v>0</v>
      </c>
      <c r="F147" s="38">
        <v>0</v>
      </c>
      <c r="G147" s="39">
        <v>3</v>
      </c>
      <c r="H147" s="39">
        <v>0</v>
      </c>
      <c r="I147" s="39">
        <v>1</v>
      </c>
      <c r="J147" s="39">
        <v>2</v>
      </c>
      <c r="K147" s="39">
        <v>2</v>
      </c>
      <c r="L147" s="40">
        <f t="shared" si="321"/>
        <v>8</v>
      </c>
      <c r="M147" s="141">
        <f t="shared" si="322"/>
        <v>1.6</v>
      </c>
      <c r="N147" s="40">
        <f t="shared" si="323"/>
        <v>3</v>
      </c>
      <c r="O147" s="141">
        <f t="shared" si="324"/>
        <v>1.019803902718557</v>
      </c>
      <c r="P147" s="141">
        <f>(U147-M147)</f>
        <v>-0.60000000000000009</v>
      </c>
      <c r="Q147" s="39">
        <v>2</v>
      </c>
      <c r="R147" s="39">
        <v>0</v>
      </c>
      <c r="S147" s="39">
        <v>2</v>
      </c>
      <c r="T147" s="39">
        <v>1</v>
      </c>
      <c r="U147" s="41">
        <v>1</v>
      </c>
      <c r="V147" s="40">
        <f>SUM(Q147:U147)</f>
        <v>6</v>
      </c>
      <c r="W147" s="141">
        <f>AVERAGE(Q147:U147)</f>
        <v>1.2</v>
      </c>
      <c r="X147" s="40">
        <f>MAX(Q147:U147)-MIN(Q147:U147)</f>
        <v>2</v>
      </c>
      <c r="Y147" s="141">
        <f>_xlfn.STDEV.P(Q147:U147)</f>
        <v>0.74833147735478833</v>
      </c>
      <c r="Z147" s="141">
        <f t="shared" si="325"/>
        <v>-0.19999999999999996</v>
      </c>
      <c r="AA147" s="42">
        <f t="shared" si="326"/>
        <v>14</v>
      </c>
      <c r="AB147" s="144">
        <f t="shared" si="327"/>
        <v>1.4</v>
      </c>
      <c r="AC147" s="42">
        <f t="shared" si="328"/>
        <v>3</v>
      </c>
      <c r="AD147" s="144">
        <f t="shared" si="329"/>
        <v>0.91651513899116799</v>
      </c>
      <c r="AE147" s="144">
        <f t="shared" si="330"/>
        <v>-0.39999999999999991</v>
      </c>
    </row>
    <row r="148" spans="2:31" ht="15.75" thickBot="1" x14ac:dyDescent="0.3">
      <c r="B148" s="58" t="s">
        <v>28</v>
      </c>
      <c r="C148" s="43" t="s">
        <v>307</v>
      </c>
      <c r="D148" s="247">
        <f>(D147/D163)</f>
        <v>8.3333333333333329E-2</v>
      </c>
      <c r="E148" s="247">
        <f t="shared" ref="E148:H148" si="346">(E147/E163)</f>
        <v>0</v>
      </c>
      <c r="F148" s="247">
        <f t="shared" si="346"/>
        <v>0</v>
      </c>
      <c r="G148" s="138">
        <f t="shared" si="346"/>
        <v>0.16666666666666666</v>
      </c>
      <c r="H148" s="138">
        <f t="shared" si="346"/>
        <v>0</v>
      </c>
      <c r="I148" s="138">
        <f>(I147/I163)</f>
        <v>0.1111111111111111</v>
      </c>
      <c r="J148" s="138">
        <f t="shared" ref="J148:K148" si="347">(J147/J163)</f>
        <v>0.14285714285714285</v>
      </c>
      <c r="K148" s="138">
        <f t="shared" si="347"/>
        <v>0.14285714285714285</v>
      </c>
      <c r="L148" s="139">
        <f t="shared" ref="L148" si="348">(L147/L163)</f>
        <v>0.1111111111111111</v>
      </c>
      <c r="M148" s="137"/>
      <c r="N148" s="137"/>
      <c r="O148" s="137"/>
      <c r="P148" s="137"/>
      <c r="Q148" s="138">
        <f t="shared" ref="Q148:T148" si="349">(Q147/Q163)</f>
        <v>9.5238095238095233E-2</v>
      </c>
      <c r="R148" s="138">
        <f t="shared" si="349"/>
        <v>0</v>
      </c>
      <c r="S148" s="138">
        <f t="shared" si="349"/>
        <v>0.1</v>
      </c>
      <c r="T148" s="138">
        <f t="shared" si="349"/>
        <v>5.8823529411764705E-2</v>
      </c>
      <c r="U148" s="136">
        <f t="shared" ref="U148:AA148" si="350">(U147/U163)</f>
        <v>0.1111111111111111</v>
      </c>
      <c r="V148" s="139">
        <f t="shared" si="350"/>
        <v>7.1428571428571425E-2</v>
      </c>
      <c r="W148" s="137"/>
      <c r="X148" s="137"/>
      <c r="Y148" s="137"/>
      <c r="Z148" s="137"/>
      <c r="AA148" s="140">
        <f t="shared" si="350"/>
        <v>8.9743589743589744E-2</v>
      </c>
      <c r="AB148" s="192"/>
      <c r="AC148" s="192"/>
      <c r="AD148" s="192"/>
      <c r="AE148" s="192"/>
    </row>
    <row r="149" spans="2:31" x14ac:dyDescent="0.25">
      <c r="B149" s="63" t="s">
        <v>165</v>
      </c>
      <c r="C149" s="38" t="s">
        <v>307</v>
      </c>
      <c r="D149" s="248">
        <v>1</v>
      </c>
      <c r="E149" s="248">
        <v>1</v>
      </c>
      <c r="F149" s="248">
        <v>0</v>
      </c>
      <c r="G149" s="52">
        <v>1</v>
      </c>
      <c r="H149" s="52">
        <v>0</v>
      </c>
      <c r="I149" s="52">
        <v>0</v>
      </c>
      <c r="J149" s="52">
        <v>2</v>
      </c>
      <c r="K149" s="52">
        <v>1</v>
      </c>
      <c r="L149" s="40">
        <f t="shared" si="321"/>
        <v>4</v>
      </c>
      <c r="M149" s="141">
        <f t="shared" si="322"/>
        <v>0.8</v>
      </c>
      <c r="N149" s="40">
        <f t="shared" si="323"/>
        <v>2</v>
      </c>
      <c r="O149" s="141">
        <f t="shared" si="324"/>
        <v>0.74833147735478833</v>
      </c>
      <c r="P149" s="141">
        <f>(U149-M149)</f>
        <v>-0.8</v>
      </c>
      <c r="Q149" s="52">
        <v>1</v>
      </c>
      <c r="R149" s="52">
        <v>1</v>
      </c>
      <c r="S149" s="52">
        <v>1</v>
      </c>
      <c r="T149" s="52">
        <v>4</v>
      </c>
      <c r="U149" s="54">
        <v>0</v>
      </c>
      <c r="V149" s="40">
        <f>SUM(Q149:U149)</f>
        <v>7</v>
      </c>
      <c r="W149" s="141">
        <f>AVERAGE(Q149:U149)</f>
        <v>1.4</v>
      </c>
      <c r="X149" s="40">
        <f>MAX(Q149:U149)-MIN(Q149:U149)</f>
        <v>4</v>
      </c>
      <c r="Y149" s="141">
        <f>_xlfn.STDEV.P(Q149:U149)</f>
        <v>1.3564659966250536</v>
      </c>
      <c r="Z149" s="141">
        <f t="shared" si="325"/>
        <v>-1.4</v>
      </c>
      <c r="AA149" s="42">
        <f t="shared" si="326"/>
        <v>11</v>
      </c>
      <c r="AB149" s="144">
        <f t="shared" si="327"/>
        <v>1.1000000000000001</v>
      </c>
      <c r="AC149" s="42">
        <f t="shared" si="328"/>
        <v>4</v>
      </c>
      <c r="AD149" s="144">
        <f t="shared" si="329"/>
        <v>1.1357816691600546</v>
      </c>
      <c r="AE149" s="144">
        <f t="shared" si="330"/>
        <v>-1.1000000000000001</v>
      </c>
    </row>
    <row r="150" spans="2:31" ht="15.75" thickBot="1" x14ac:dyDescent="0.3">
      <c r="B150" s="58" t="s">
        <v>28</v>
      </c>
      <c r="C150" s="43" t="s">
        <v>307</v>
      </c>
      <c r="D150" s="247">
        <f>(D149/D163)</f>
        <v>8.3333333333333329E-2</v>
      </c>
      <c r="E150" s="247">
        <f t="shared" ref="E150:H150" si="351">(E149/E163)</f>
        <v>8.3333333333333329E-2</v>
      </c>
      <c r="F150" s="247">
        <f t="shared" si="351"/>
        <v>0</v>
      </c>
      <c r="G150" s="138">
        <f t="shared" si="351"/>
        <v>5.5555555555555552E-2</v>
      </c>
      <c r="H150" s="138">
        <f t="shared" si="351"/>
        <v>0</v>
      </c>
      <c r="I150" s="138">
        <f>(I149/I163)</f>
        <v>0</v>
      </c>
      <c r="J150" s="138">
        <f t="shared" ref="J150:K150" si="352">(J149/J163)</f>
        <v>0.14285714285714285</v>
      </c>
      <c r="K150" s="138">
        <f t="shared" si="352"/>
        <v>7.1428571428571425E-2</v>
      </c>
      <c r="L150" s="139">
        <f t="shared" ref="L150" si="353">(L149/L163)</f>
        <v>5.5555555555555552E-2</v>
      </c>
      <c r="M150" s="137"/>
      <c r="N150" s="137"/>
      <c r="O150" s="137"/>
      <c r="P150" s="137"/>
      <c r="Q150" s="138">
        <f t="shared" ref="Q150:T150" si="354">(Q149/Q163)</f>
        <v>4.7619047619047616E-2</v>
      </c>
      <c r="R150" s="138">
        <f t="shared" si="354"/>
        <v>5.8823529411764705E-2</v>
      </c>
      <c r="S150" s="138">
        <f t="shared" si="354"/>
        <v>0.05</v>
      </c>
      <c r="T150" s="138">
        <f t="shared" si="354"/>
        <v>0.23529411764705882</v>
      </c>
      <c r="U150" s="136">
        <f t="shared" ref="U150:AA150" si="355">(U149/U163)</f>
        <v>0</v>
      </c>
      <c r="V150" s="139">
        <f t="shared" si="355"/>
        <v>8.3333333333333329E-2</v>
      </c>
      <c r="W150" s="137"/>
      <c r="X150" s="137"/>
      <c r="Y150" s="137"/>
      <c r="Z150" s="137"/>
      <c r="AA150" s="140">
        <f t="shared" si="355"/>
        <v>7.0512820512820512E-2</v>
      </c>
      <c r="AB150" s="192"/>
      <c r="AC150" s="192"/>
      <c r="AD150" s="192"/>
      <c r="AE150" s="192"/>
    </row>
    <row r="151" spans="2:31" x14ac:dyDescent="0.25">
      <c r="B151" s="59" t="s">
        <v>166</v>
      </c>
      <c r="C151" s="38" t="s">
        <v>307</v>
      </c>
      <c r="D151" s="38">
        <v>0</v>
      </c>
      <c r="E151" s="38">
        <v>1</v>
      </c>
      <c r="F151" s="38">
        <v>0</v>
      </c>
      <c r="G151" s="39">
        <v>3</v>
      </c>
      <c r="H151" s="39">
        <v>1</v>
      </c>
      <c r="I151" s="39">
        <v>0</v>
      </c>
      <c r="J151" s="39">
        <v>2</v>
      </c>
      <c r="K151" s="39">
        <v>1</v>
      </c>
      <c r="L151" s="40">
        <f t="shared" si="321"/>
        <v>7</v>
      </c>
      <c r="M151" s="141">
        <f t="shared" si="322"/>
        <v>1.4</v>
      </c>
      <c r="N151" s="40">
        <f t="shared" si="323"/>
        <v>3</v>
      </c>
      <c r="O151" s="141">
        <f t="shared" si="324"/>
        <v>1.019803902718557</v>
      </c>
      <c r="P151" s="141">
        <f>(U151-M151)</f>
        <v>-1.4</v>
      </c>
      <c r="Q151" s="39">
        <v>2</v>
      </c>
      <c r="R151" s="39">
        <v>1</v>
      </c>
      <c r="S151" s="39">
        <v>1</v>
      </c>
      <c r="T151" s="39">
        <v>1</v>
      </c>
      <c r="U151" s="41">
        <v>0</v>
      </c>
      <c r="V151" s="40">
        <f>SUM(Q151:U151)</f>
        <v>5</v>
      </c>
      <c r="W151" s="141">
        <f>AVERAGE(Q151:U151)</f>
        <v>1</v>
      </c>
      <c r="X151" s="40">
        <f>MAX(Q151:U151)-MIN(Q151:U151)</f>
        <v>2</v>
      </c>
      <c r="Y151" s="141">
        <f>_xlfn.STDEV.P(Q151:U151)</f>
        <v>0.63245553203367588</v>
      </c>
      <c r="Z151" s="141">
        <f t="shared" si="325"/>
        <v>-1</v>
      </c>
      <c r="AA151" s="42">
        <f t="shared" si="326"/>
        <v>12</v>
      </c>
      <c r="AB151" s="144">
        <f t="shared" si="327"/>
        <v>1.2</v>
      </c>
      <c r="AC151" s="42">
        <f t="shared" si="328"/>
        <v>3</v>
      </c>
      <c r="AD151" s="144">
        <f t="shared" si="329"/>
        <v>0.87177978870813466</v>
      </c>
      <c r="AE151" s="144">
        <f t="shared" si="330"/>
        <v>-1.2</v>
      </c>
    </row>
    <row r="152" spans="2:31" ht="15.75" thickBot="1" x14ac:dyDescent="0.3">
      <c r="B152" s="58" t="s">
        <v>28</v>
      </c>
      <c r="C152" s="43" t="s">
        <v>307</v>
      </c>
      <c r="D152" s="247">
        <f>(D151/D163)</f>
        <v>0</v>
      </c>
      <c r="E152" s="247">
        <f t="shared" ref="E152:H152" si="356">(E151/E163)</f>
        <v>8.3333333333333329E-2</v>
      </c>
      <c r="F152" s="247">
        <f t="shared" si="356"/>
        <v>0</v>
      </c>
      <c r="G152" s="138">
        <f t="shared" si="356"/>
        <v>0.16666666666666666</v>
      </c>
      <c r="H152" s="138">
        <f t="shared" si="356"/>
        <v>5.8823529411764705E-2</v>
      </c>
      <c r="I152" s="138">
        <f>(I151/I163)</f>
        <v>0</v>
      </c>
      <c r="J152" s="138">
        <f t="shared" ref="J152:K152" si="357">(J151/J163)</f>
        <v>0.14285714285714285</v>
      </c>
      <c r="K152" s="138">
        <f t="shared" si="357"/>
        <v>7.1428571428571425E-2</v>
      </c>
      <c r="L152" s="139">
        <f t="shared" ref="L152" si="358">(L151/L163)</f>
        <v>9.7222222222222224E-2</v>
      </c>
      <c r="M152" s="137"/>
      <c r="N152" s="137"/>
      <c r="O152" s="137"/>
      <c r="P152" s="137"/>
      <c r="Q152" s="138">
        <f t="shared" ref="Q152:T152" si="359">(Q151/Q163)</f>
        <v>9.5238095238095233E-2</v>
      </c>
      <c r="R152" s="138">
        <f t="shared" si="359"/>
        <v>5.8823529411764705E-2</v>
      </c>
      <c r="S152" s="138">
        <f t="shared" si="359"/>
        <v>0.05</v>
      </c>
      <c r="T152" s="138">
        <f t="shared" si="359"/>
        <v>5.8823529411764705E-2</v>
      </c>
      <c r="U152" s="136">
        <f t="shared" ref="U152:AA152" si="360">(U151/U163)</f>
        <v>0</v>
      </c>
      <c r="V152" s="139">
        <f t="shared" si="360"/>
        <v>5.9523809523809521E-2</v>
      </c>
      <c r="W152" s="137"/>
      <c r="X152" s="137"/>
      <c r="Y152" s="137"/>
      <c r="Z152" s="137"/>
      <c r="AA152" s="140">
        <f t="shared" si="360"/>
        <v>7.6923076923076927E-2</v>
      </c>
      <c r="AB152" s="192"/>
      <c r="AC152" s="192"/>
      <c r="AD152" s="192"/>
      <c r="AE152" s="192"/>
    </row>
    <row r="153" spans="2:31" x14ac:dyDescent="0.25">
      <c r="B153" s="59" t="s">
        <v>167</v>
      </c>
      <c r="C153" s="38" t="s">
        <v>307</v>
      </c>
      <c r="D153" s="38">
        <v>0</v>
      </c>
      <c r="E153" s="38">
        <v>1</v>
      </c>
      <c r="F153" s="38">
        <v>2</v>
      </c>
      <c r="G153" s="39">
        <v>1</v>
      </c>
      <c r="H153" s="39">
        <v>1</v>
      </c>
      <c r="I153" s="39">
        <v>0</v>
      </c>
      <c r="J153" s="39">
        <v>1</v>
      </c>
      <c r="K153" s="39">
        <v>1</v>
      </c>
      <c r="L153" s="40">
        <f t="shared" si="321"/>
        <v>4</v>
      </c>
      <c r="M153" s="141">
        <f t="shared" si="322"/>
        <v>0.8</v>
      </c>
      <c r="N153" s="40">
        <f t="shared" si="323"/>
        <v>1</v>
      </c>
      <c r="O153" s="141">
        <f t="shared" si="324"/>
        <v>0.4</v>
      </c>
      <c r="P153" s="141">
        <f>(U153-M153)</f>
        <v>1.2</v>
      </c>
      <c r="Q153" s="39">
        <v>2</v>
      </c>
      <c r="R153" s="39">
        <v>4</v>
      </c>
      <c r="S153" s="39">
        <v>3</v>
      </c>
      <c r="T153" s="39">
        <v>0</v>
      </c>
      <c r="U153" s="41">
        <v>2</v>
      </c>
      <c r="V153" s="40">
        <f>SUM(Q153:U153)</f>
        <v>11</v>
      </c>
      <c r="W153" s="141">
        <f>AVERAGE(Q153:U153)</f>
        <v>2.2000000000000002</v>
      </c>
      <c r="X153" s="40">
        <f>MAX(Q153:U153)-MIN(Q153:U153)</f>
        <v>4</v>
      </c>
      <c r="Y153" s="141">
        <f>_xlfn.STDEV.P(Q153:U153)</f>
        <v>1.3266499161421599</v>
      </c>
      <c r="Z153" s="141">
        <f t="shared" si="325"/>
        <v>-0.20000000000000018</v>
      </c>
      <c r="AA153" s="42">
        <f t="shared" si="326"/>
        <v>15</v>
      </c>
      <c r="AB153" s="144">
        <f t="shared" si="327"/>
        <v>1.5</v>
      </c>
      <c r="AC153" s="42">
        <f t="shared" si="328"/>
        <v>4</v>
      </c>
      <c r="AD153" s="144">
        <f t="shared" si="329"/>
        <v>1.2041594578792296</v>
      </c>
      <c r="AE153" s="144">
        <f t="shared" si="330"/>
        <v>0.5</v>
      </c>
    </row>
    <row r="154" spans="2:31" ht="15.75" thickBot="1" x14ac:dyDescent="0.3">
      <c r="B154" s="58" t="s">
        <v>28</v>
      </c>
      <c r="C154" s="43" t="s">
        <v>307</v>
      </c>
      <c r="D154" s="247">
        <f>(D153/D163)</f>
        <v>0</v>
      </c>
      <c r="E154" s="247">
        <f t="shared" ref="E154:H154" si="361">(E153/E163)</f>
        <v>8.3333333333333329E-2</v>
      </c>
      <c r="F154" s="247">
        <f t="shared" si="361"/>
        <v>0.25</v>
      </c>
      <c r="G154" s="138">
        <f t="shared" si="361"/>
        <v>5.5555555555555552E-2</v>
      </c>
      <c r="H154" s="138">
        <f t="shared" si="361"/>
        <v>5.8823529411764705E-2</v>
      </c>
      <c r="I154" s="138">
        <f>(I153/I163)</f>
        <v>0</v>
      </c>
      <c r="J154" s="138">
        <f t="shared" ref="J154:K154" si="362">(J153/J163)</f>
        <v>7.1428571428571425E-2</v>
      </c>
      <c r="K154" s="138">
        <f t="shared" si="362"/>
        <v>7.1428571428571425E-2</v>
      </c>
      <c r="L154" s="139">
        <f t="shared" ref="L154" si="363">(L153/L163)</f>
        <v>5.5555555555555552E-2</v>
      </c>
      <c r="M154" s="137"/>
      <c r="N154" s="137"/>
      <c r="O154" s="137"/>
      <c r="P154" s="137"/>
      <c r="Q154" s="138">
        <f t="shared" ref="Q154:T154" si="364">(Q153/Q163)</f>
        <v>9.5238095238095233E-2</v>
      </c>
      <c r="R154" s="138">
        <f t="shared" si="364"/>
        <v>0.23529411764705882</v>
      </c>
      <c r="S154" s="138">
        <f t="shared" si="364"/>
        <v>0.15</v>
      </c>
      <c r="T154" s="138">
        <f t="shared" si="364"/>
        <v>0</v>
      </c>
      <c r="U154" s="136">
        <f t="shared" ref="U154:AA154" si="365">(U153/U163)</f>
        <v>0.22222222222222221</v>
      </c>
      <c r="V154" s="139">
        <f t="shared" si="365"/>
        <v>0.13095238095238096</v>
      </c>
      <c r="W154" s="137"/>
      <c r="X154" s="137"/>
      <c r="Y154" s="137"/>
      <c r="Z154" s="137"/>
      <c r="AA154" s="140">
        <f t="shared" si="365"/>
        <v>9.6153846153846159E-2</v>
      </c>
      <c r="AB154" s="192"/>
      <c r="AC154" s="192"/>
      <c r="AD154" s="192"/>
      <c r="AE154" s="192"/>
    </row>
    <row r="155" spans="2:31" x14ac:dyDescent="0.25">
      <c r="B155" s="59" t="s">
        <v>168</v>
      </c>
      <c r="C155" s="38" t="s">
        <v>307</v>
      </c>
      <c r="D155" s="38">
        <v>2</v>
      </c>
      <c r="E155" s="38">
        <v>2</v>
      </c>
      <c r="F155" s="38">
        <v>0</v>
      </c>
      <c r="G155" s="39">
        <v>1</v>
      </c>
      <c r="H155" s="39">
        <v>3</v>
      </c>
      <c r="I155" s="39">
        <v>0</v>
      </c>
      <c r="J155" s="39">
        <v>2</v>
      </c>
      <c r="K155" s="39">
        <v>2</v>
      </c>
      <c r="L155" s="40">
        <f t="shared" si="321"/>
        <v>8</v>
      </c>
      <c r="M155" s="141">
        <f t="shared" si="322"/>
        <v>1.6</v>
      </c>
      <c r="N155" s="40">
        <f t="shared" si="323"/>
        <v>3</v>
      </c>
      <c r="O155" s="141">
        <f t="shared" si="324"/>
        <v>1.019803902718557</v>
      </c>
      <c r="P155" s="141">
        <f>(U155-M155)</f>
        <v>-0.60000000000000009</v>
      </c>
      <c r="Q155" s="39">
        <v>1</v>
      </c>
      <c r="R155" s="39">
        <v>4</v>
      </c>
      <c r="S155" s="39">
        <v>2</v>
      </c>
      <c r="T155" s="39">
        <v>1</v>
      </c>
      <c r="U155" s="41">
        <v>1</v>
      </c>
      <c r="V155" s="40">
        <f>SUM(Q155:U155)</f>
        <v>9</v>
      </c>
      <c r="W155" s="141">
        <f>AVERAGE(Q155:U155)</f>
        <v>1.8</v>
      </c>
      <c r="X155" s="40">
        <f>MAX(Q155:U155)-MIN(Q155:U155)</f>
        <v>3</v>
      </c>
      <c r="Y155" s="141">
        <f>_xlfn.STDEV.P(Q155:U155)</f>
        <v>1.1661903789690602</v>
      </c>
      <c r="Z155" s="141">
        <f t="shared" si="325"/>
        <v>-0.8</v>
      </c>
      <c r="AA155" s="42">
        <f t="shared" si="326"/>
        <v>17</v>
      </c>
      <c r="AB155" s="144">
        <f t="shared" si="327"/>
        <v>1.7</v>
      </c>
      <c r="AC155" s="42">
        <f t="shared" si="328"/>
        <v>4</v>
      </c>
      <c r="AD155" s="144">
        <f t="shared" si="329"/>
        <v>1.1000000000000001</v>
      </c>
      <c r="AE155" s="144">
        <f t="shared" si="330"/>
        <v>-0.7</v>
      </c>
    </row>
    <row r="156" spans="2:31" ht="15.75" thickBot="1" x14ac:dyDescent="0.3">
      <c r="B156" s="58" t="s">
        <v>28</v>
      </c>
      <c r="C156" s="43" t="s">
        <v>307</v>
      </c>
      <c r="D156" s="247">
        <f>(D155/D163)</f>
        <v>0.16666666666666666</v>
      </c>
      <c r="E156" s="247">
        <f t="shared" ref="E156:H156" si="366">(E155/E163)</f>
        <v>0.16666666666666666</v>
      </c>
      <c r="F156" s="247">
        <f t="shared" si="366"/>
        <v>0</v>
      </c>
      <c r="G156" s="138">
        <f t="shared" si="366"/>
        <v>5.5555555555555552E-2</v>
      </c>
      <c r="H156" s="138">
        <f t="shared" si="366"/>
        <v>0.17647058823529413</v>
      </c>
      <c r="I156" s="138">
        <f>(I155/I163)</f>
        <v>0</v>
      </c>
      <c r="J156" s="138">
        <f t="shared" ref="J156:K156" si="367">(J155/J163)</f>
        <v>0.14285714285714285</v>
      </c>
      <c r="K156" s="138">
        <f t="shared" si="367"/>
        <v>0.14285714285714285</v>
      </c>
      <c r="L156" s="139">
        <f t="shared" ref="L156" si="368">(L155/L163)</f>
        <v>0.1111111111111111</v>
      </c>
      <c r="M156" s="137"/>
      <c r="N156" s="137"/>
      <c r="O156" s="137"/>
      <c r="P156" s="137"/>
      <c r="Q156" s="138">
        <f t="shared" ref="Q156:T156" si="369">(Q155/Q163)</f>
        <v>4.7619047619047616E-2</v>
      </c>
      <c r="R156" s="138">
        <f t="shared" si="369"/>
        <v>0.23529411764705882</v>
      </c>
      <c r="S156" s="138">
        <f t="shared" si="369"/>
        <v>0.1</v>
      </c>
      <c r="T156" s="138">
        <f t="shared" si="369"/>
        <v>5.8823529411764705E-2</v>
      </c>
      <c r="U156" s="136">
        <f t="shared" ref="U156:AA156" si="370">(U155/U163)</f>
        <v>0.1111111111111111</v>
      </c>
      <c r="V156" s="139">
        <f t="shared" si="370"/>
        <v>0.10714285714285714</v>
      </c>
      <c r="W156" s="137"/>
      <c r="X156" s="137"/>
      <c r="Y156" s="137"/>
      <c r="Z156" s="137"/>
      <c r="AA156" s="140">
        <f t="shared" si="370"/>
        <v>0.10897435897435898</v>
      </c>
      <c r="AB156" s="192"/>
      <c r="AC156" s="192"/>
      <c r="AD156" s="192"/>
      <c r="AE156" s="192"/>
    </row>
    <row r="157" spans="2:31" x14ac:dyDescent="0.25">
      <c r="B157" s="59" t="s">
        <v>169</v>
      </c>
      <c r="C157" s="38" t="s">
        <v>307</v>
      </c>
      <c r="D157" s="38">
        <v>1</v>
      </c>
      <c r="E157" s="38">
        <v>2</v>
      </c>
      <c r="F157" s="38">
        <v>2</v>
      </c>
      <c r="G157" s="39">
        <v>3</v>
      </c>
      <c r="H157" s="39">
        <v>2</v>
      </c>
      <c r="I157" s="39">
        <v>0</v>
      </c>
      <c r="J157" s="39">
        <v>2</v>
      </c>
      <c r="K157" s="39">
        <v>0</v>
      </c>
      <c r="L157" s="40">
        <f t="shared" si="321"/>
        <v>7</v>
      </c>
      <c r="M157" s="141">
        <f t="shared" si="322"/>
        <v>1.4</v>
      </c>
      <c r="N157" s="40">
        <f t="shared" si="323"/>
        <v>3</v>
      </c>
      <c r="O157" s="141">
        <f t="shared" si="324"/>
        <v>1.2</v>
      </c>
      <c r="P157" s="141">
        <f>(U157-M157)</f>
        <v>-0.39999999999999991</v>
      </c>
      <c r="Q157" s="39">
        <v>2</v>
      </c>
      <c r="R157" s="39">
        <v>3</v>
      </c>
      <c r="S157" s="39">
        <v>1</v>
      </c>
      <c r="T157" s="39">
        <v>2</v>
      </c>
      <c r="U157" s="41">
        <v>1</v>
      </c>
      <c r="V157" s="40">
        <f>SUM(Q157:U157)</f>
        <v>9</v>
      </c>
      <c r="W157" s="141">
        <f>AVERAGE(Q157:U157)</f>
        <v>1.8</v>
      </c>
      <c r="X157" s="40">
        <f>MAX(Q157:U157)-MIN(Q157:U157)</f>
        <v>2</v>
      </c>
      <c r="Y157" s="141">
        <f>_xlfn.STDEV.P(Q157:U157)</f>
        <v>0.74833147735478833</v>
      </c>
      <c r="Z157" s="141">
        <f t="shared" si="325"/>
        <v>-0.8</v>
      </c>
      <c r="AA157" s="42">
        <f t="shared" si="326"/>
        <v>16</v>
      </c>
      <c r="AB157" s="144">
        <f t="shared" si="327"/>
        <v>1.6</v>
      </c>
      <c r="AC157" s="42">
        <f t="shared" si="328"/>
        <v>3</v>
      </c>
      <c r="AD157" s="144">
        <f t="shared" si="329"/>
        <v>1.019803902718557</v>
      </c>
      <c r="AE157" s="144">
        <f t="shared" si="330"/>
        <v>-0.60000000000000009</v>
      </c>
    </row>
    <row r="158" spans="2:31" ht="15.75" thickBot="1" x14ac:dyDescent="0.3">
      <c r="B158" s="58" t="s">
        <v>28</v>
      </c>
      <c r="C158" s="43" t="s">
        <v>307</v>
      </c>
      <c r="D158" s="247">
        <f>(D157/D163)</f>
        <v>8.3333333333333329E-2</v>
      </c>
      <c r="E158" s="247">
        <f t="shared" ref="E158:H158" si="371">(E157/E163)</f>
        <v>0.16666666666666666</v>
      </c>
      <c r="F158" s="247">
        <f t="shared" si="371"/>
        <v>0.25</v>
      </c>
      <c r="G158" s="138">
        <f t="shared" si="371"/>
        <v>0.16666666666666666</v>
      </c>
      <c r="H158" s="138">
        <f t="shared" si="371"/>
        <v>0.11764705882352941</v>
      </c>
      <c r="I158" s="138">
        <f>(I157/I163)</f>
        <v>0</v>
      </c>
      <c r="J158" s="138">
        <f t="shared" ref="J158:K158" si="372">(J157/J163)</f>
        <v>0.14285714285714285</v>
      </c>
      <c r="K158" s="138">
        <f t="shared" si="372"/>
        <v>0</v>
      </c>
      <c r="L158" s="139">
        <f t="shared" ref="L158" si="373">(L157/L163)</f>
        <v>9.7222222222222224E-2</v>
      </c>
      <c r="M158" s="137"/>
      <c r="N158" s="137"/>
      <c r="O158" s="137"/>
      <c r="P158" s="137"/>
      <c r="Q158" s="138">
        <f t="shared" ref="Q158:T158" si="374">(Q157/Q163)</f>
        <v>9.5238095238095233E-2</v>
      </c>
      <c r="R158" s="138">
        <f t="shared" si="374"/>
        <v>0.17647058823529413</v>
      </c>
      <c r="S158" s="138">
        <f t="shared" si="374"/>
        <v>0.05</v>
      </c>
      <c r="T158" s="138">
        <f t="shared" si="374"/>
        <v>0.11764705882352941</v>
      </c>
      <c r="U158" s="136">
        <f t="shared" ref="U158:AA158" si="375">(U157/U163)</f>
        <v>0.1111111111111111</v>
      </c>
      <c r="V158" s="139">
        <f t="shared" si="375"/>
        <v>0.10714285714285714</v>
      </c>
      <c r="W158" s="137"/>
      <c r="X158" s="137"/>
      <c r="Y158" s="137"/>
      <c r="Z158" s="137"/>
      <c r="AA158" s="140">
        <f t="shared" si="375"/>
        <v>0.10256410256410256</v>
      </c>
      <c r="AB158" s="192"/>
      <c r="AC158" s="192"/>
      <c r="AD158" s="192"/>
      <c r="AE158" s="192"/>
    </row>
    <row r="159" spans="2:31" x14ac:dyDescent="0.25">
      <c r="B159" s="59" t="s">
        <v>170</v>
      </c>
      <c r="C159" s="38" t="s">
        <v>307</v>
      </c>
      <c r="D159" s="38">
        <v>3</v>
      </c>
      <c r="E159" s="38">
        <v>1</v>
      </c>
      <c r="F159" s="38">
        <v>0</v>
      </c>
      <c r="G159" s="39">
        <v>1</v>
      </c>
      <c r="H159" s="39">
        <v>3</v>
      </c>
      <c r="I159" s="39">
        <v>0</v>
      </c>
      <c r="J159" s="39">
        <v>0</v>
      </c>
      <c r="K159" s="39">
        <v>0</v>
      </c>
      <c r="L159" s="40">
        <f t="shared" si="321"/>
        <v>4</v>
      </c>
      <c r="M159" s="141">
        <f t="shared" si="322"/>
        <v>0.8</v>
      </c>
      <c r="N159" s="40">
        <f t="shared" si="323"/>
        <v>3</v>
      </c>
      <c r="O159" s="141">
        <f t="shared" si="324"/>
        <v>1.1661903789690602</v>
      </c>
      <c r="P159" s="141">
        <f>(U159-M159)</f>
        <v>0.19999999999999996</v>
      </c>
      <c r="Q159" s="39">
        <v>5</v>
      </c>
      <c r="R159" s="39">
        <v>0</v>
      </c>
      <c r="S159" s="39">
        <v>2</v>
      </c>
      <c r="T159" s="39">
        <v>2</v>
      </c>
      <c r="U159" s="41">
        <v>1</v>
      </c>
      <c r="V159" s="40">
        <f>SUM(Q159:U159)</f>
        <v>10</v>
      </c>
      <c r="W159" s="141">
        <f>AVERAGE(Q159:U159)</f>
        <v>2</v>
      </c>
      <c r="X159" s="40">
        <f>MAX(Q159:U159)-MIN(Q159:U159)</f>
        <v>5</v>
      </c>
      <c r="Y159" s="141">
        <f>_xlfn.STDEV.P(Q159:U159)</f>
        <v>1.6733200530681511</v>
      </c>
      <c r="Z159" s="141">
        <f t="shared" si="325"/>
        <v>-1</v>
      </c>
      <c r="AA159" s="42">
        <f t="shared" si="326"/>
        <v>14</v>
      </c>
      <c r="AB159" s="144">
        <f t="shared" si="327"/>
        <v>1.4</v>
      </c>
      <c r="AC159" s="42">
        <f t="shared" si="328"/>
        <v>5</v>
      </c>
      <c r="AD159" s="144">
        <f t="shared" si="329"/>
        <v>1.5620499351813308</v>
      </c>
      <c r="AE159" s="144">
        <f t="shared" si="330"/>
        <v>-0.39999999999999991</v>
      </c>
    </row>
    <row r="160" spans="2:31" ht="15.75" thickBot="1" x14ac:dyDescent="0.3">
      <c r="B160" s="58" t="s">
        <v>28</v>
      </c>
      <c r="C160" s="43" t="s">
        <v>307</v>
      </c>
      <c r="D160" s="247">
        <f>(D159/D163)</f>
        <v>0.25</v>
      </c>
      <c r="E160" s="247">
        <f t="shared" ref="E160:H160" si="376">(E159/E163)</f>
        <v>8.3333333333333329E-2</v>
      </c>
      <c r="F160" s="247">
        <f t="shared" si="376"/>
        <v>0</v>
      </c>
      <c r="G160" s="138">
        <f t="shared" si="376"/>
        <v>5.5555555555555552E-2</v>
      </c>
      <c r="H160" s="138">
        <f t="shared" si="376"/>
        <v>0.17647058823529413</v>
      </c>
      <c r="I160" s="138">
        <f>(I159/I163)</f>
        <v>0</v>
      </c>
      <c r="J160" s="138">
        <f t="shared" ref="J160:K160" si="377">(J159/J163)</f>
        <v>0</v>
      </c>
      <c r="K160" s="138">
        <f t="shared" si="377"/>
        <v>0</v>
      </c>
      <c r="L160" s="139">
        <f t="shared" ref="L160" si="378">(L159/L163)</f>
        <v>5.5555555555555552E-2</v>
      </c>
      <c r="M160" s="137"/>
      <c r="N160" s="137"/>
      <c r="O160" s="137"/>
      <c r="P160" s="137"/>
      <c r="Q160" s="138">
        <f t="shared" ref="Q160:T160" si="379">(Q159/Q163)</f>
        <v>0.23809523809523808</v>
      </c>
      <c r="R160" s="138">
        <f t="shared" si="379"/>
        <v>0</v>
      </c>
      <c r="S160" s="138">
        <f t="shared" si="379"/>
        <v>0.1</v>
      </c>
      <c r="T160" s="138">
        <f t="shared" si="379"/>
        <v>0.11764705882352941</v>
      </c>
      <c r="U160" s="136">
        <f t="shared" ref="U160:AA160" si="380">(U159/U163)</f>
        <v>0.1111111111111111</v>
      </c>
      <c r="V160" s="139">
        <f t="shared" si="380"/>
        <v>0.11904761904761904</v>
      </c>
      <c r="W160" s="137"/>
      <c r="X160" s="137"/>
      <c r="Y160" s="137"/>
      <c r="Z160" s="137"/>
      <c r="AA160" s="140">
        <f t="shared" si="380"/>
        <v>8.9743589743589744E-2</v>
      </c>
      <c r="AB160" s="192"/>
      <c r="AC160" s="192"/>
      <c r="AD160" s="192"/>
      <c r="AE160" s="192"/>
    </row>
    <row r="161" spans="2:31" x14ac:dyDescent="0.25">
      <c r="B161" s="59" t="s">
        <v>171</v>
      </c>
      <c r="C161" s="38" t="s">
        <v>307</v>
      </c>
      <c r="D161" s="38">
        <v>2</v>
      </c>
      <c r="E161" s="38">
        <v>0</v>
      </c>
      <c r="F161" s="38">
        <v>0</v>
      </c>
      <c r="G161" s="39">
        <v>1</v>
      </c>
      <c r="H161" s="39">
        <v>1</v>
      </c>
      <c r="I161" s="39">
        <v>3</v>
      </c>
      <c r="J161" s="39">
        <v>0</v>
      </c>
      <c r="K161" s="39">
        <v>0</v>
      </c>
      <c r="L161" s="40">
        <f t="shared" si="321"/>
        <v>5</v>
      </c>
      <c r="M161" s="141">
        <f t="shared" si="322"/>
        <v>1</v>
      </c>
      <c r="N161" s="40">
        <f t="shared" si="323"/>
        <v>3</v>
      </c>
      <c r="O161" s="141">
        <f t="shared" si="324"/>
        <v>1.0954451150103321</v>
      </c>
      <c r="P161" s="141">
        <f>(U161-M161)</f>
        <v>1</v>
      </c>
      <c r="Q161" s="39">
        <v>1</v>
      </c>
      <c r="R161" s="39">
        <v>1</v>
      </c>
      <c r="S161" s="39">
        <v>0</v>
      </c>
      <c r="T161" s="39">
        <v>2</v>
      </c>
      <c r="U161" s="41">
        <v>2</v>
      </c>
      <c r="V161" s="40">
        <f>SUM(Q161:U161)</f>
        <v>6</v>
      </c>
      <c r="W161" s="141">
        <f>AVERAGE(Q161:U161)</f>
        <v>1.2</v>
      </c>
      <c r="X161" s="40">
        <f>MAX(Q161:U161)-MIN(Q161:U161)</f>
        <v>2</v>
      </c>
      <c r="Y161" s="141">
        <f>_xlfn.STDEV.P(Q161:U161)</f>
        <v>0.74833147735478833</v>
      </c>
      <c r="Z161" s="141">
        <f t="shared" si="325"/>
        <v>0.8</v>
      </c>
      <c r="AA161" s="42">
        <f t="shared" si="326"/>
        <v>11</v>
      </c>
      <c r="AB161" s="144">
        <f t="shared" si="327"/>
        <v>1.1000000000000001</v>
      </c>
      <c r="AC161" s="42">
        <f t="shared" si="328"/>
        <v>3</v>
      </c>
      <c r="AD161" s="144">
        <f t="shared" si="329"/>
        <v>0.94339811320566036</v>
      </c>
      <c r="AE161" s="144">
        <f t="shared" si="330"/>
        <v>0.89999999999999991</v>
      </c>
    </row>
    <row r="162" spans="2:31" ht="15.75" thickBot="1" x14ac:dyDescent="0.3">
      <c r="B162" s="58" t="s">
        <v>28</v>
      </c>
      <c r="C162" s="43" t="s">
        <v>307</v>
      </c>
      <c r="D162" s="247">
        <f>(D161/D163)</f>
        <v>0.16666666666666666</v>
      </c>
      <c r="E162" s="247">
        <f t="shared" ref="E162:H162" si="381">(E161/E163)</f>
        <v>0</v>
      </c>
      <c r="F162" s="247">
        <f t="shared" si="381"/>
        <v>0</v>
      </c>
      <c r="G162" s="138">
        <f t="shared" si="381"/>
        <v>5.5555555555555552E-2</v>
      </c>
      <c r="H162" s="138">
        <f t="shared" si="381"/>
        <v>5.8823529411764705E-2</v>
      </c>
      <c r="I162" s="138">
        <f>(I161/I163)</f>
        <v>0.33333333333333331</v>
      </c>
      <c r="J162" s="138">
        <f t="shared" ref="J162:K162" si="382">(J161/J163)</f>
        <v>0</v>
      </c>
      <c r="K162" s="138">
        <f t="shared" si="382"/>
        <v>0</v>
      </c>
      <c r="L162" s="139">
        <f t="shared" ref="L162" si="383">(L161/L163)</f>
        <v>6.9444444444444448E-2</v>
      </c>
      <c r="M162" s="137"/>
      <c r="N162" s="137"/>
      <c r="O162" s="137"/>
      <c r="P162" s="137"/>
      <c r="Q162" s="138">
        <f t="shared" ref="Q162:T162" si="384">(Q161/Q163)</f>
        <v>4.7619047619047616E-2</v>
      </c>
      <c r="R162" s="138">
        <f t="shared" si="384"/>
        <v>5.8823529411764705E-2</v>
      </c>
      <c r="S162" s="138">
        <f t="shared" si="384"/>
        <v>0</v>
      </c>
      <c r="T162" s="138">
        <f t="shared" si="384"/>
        <v>0.11764705882352941</v>
      </c>
      <c r="U162" s="136">
        <f t="shared" ref="U162:AA162" si="385">(U161/U163)</f>
        <v>0.22222222222222221</v>
      </c>
      <c r="V162" s="139">
        <f t="shared" si="385"/>
        <v>7.1428571428571425E-2</v>
      </c>
      <c r="W162" s="137"/>
      <c r="X162" s="137"/>
      <c r="Y162" s="137"/>
      <c r="Z162" s="137"/>
      <c r="AA162" s="140">
        <f t="shared" si="385"/>
        <v>7.0512820512820512E-2</v>
      </c>
      <c r="AB162" s="192"/>
      <c r="AC162" s="192"/>
      <c r="AD162" s="192"/>
      <c r="AE162" s="192"/>
    </row>
    <row r="163" spans="2:31" ht="24" x14ac:dyDescent="0.25">
      <c r="B163" s="36" t="s">
        <v>238</v>
      </c>
      <c r="C163" s="13" t="s">
        <v>307</v>
      </c>
      <c r="D163" s="116">
        <v>12</v>
      </c>
      <c r="E163" s="116">
        <v>12</v>
      </c>
      <c r="F163" s="116">
        <v>8</v>
      </c>
      <c r="G163" s="117">
        <v>18</v>
      </c>
      <c r="H163" s="117">
        <v>17</v>
      </c>
      <c r="I163" s="117">
        <v>9</v>
      </c>
      <c r="J163" s="117">
        <v>14</v>
      </c>
      <c r="K163" s="117">
        <v>14</v>
      </c>
      <c r="L163" s="40">
        <f t="shared" si="321"/>
        <v>72</v>
      </c>
      <c r="M163" s="141">
        <f t="shared" si="322"/>
        <v>14.4</v>
      </c>
      <c r="N163" s="40">
        <f t="shared" si="323"/>
        <v>9</v>
      </c>
      <c r="O163" s="141">
        <f t="shared" si="324"/>
        <v>3.1368774282716245</v>
      </c>
      <c r="P163" s="119">
        <f>(U163-M163)</f>
        <v>-5.4</v>
      </c>
      <c r="Q163" s="117">
        <v>21</v>
      </c>
      <c r="R163" s="117">
        <v>17</v>
      </c>
      <c r="S163" s="117">
        <v>20</v>
      </c>
      <c r="T163" s="117">
        <v>17</v>
      </c>
      <c r="U163" s="120">
        <v>9</v>
      </c>
      <c r="V163" s="118">
        <f>SUM(Q163:U163)</f>
        <v>84</v>
      </c>
      <c r="W163" s="119">
        <f>AVERAGE(Q163:U163)</f>
        <v>16.8</v>
      </c>
      <c r="X163" s="118">
        <f>MAX(Q163:U163)-MIN(Q163:U163)</f>
        <v>12</v>
      </c>
      <c r="Y163" s="119">
        <f>_xlfn.STDEV.P(Q163:U163)</f>
        <v>4.2142615011410953</v>
      </c>
      <c r="Z163" s="119">
        <f>(U163-W163)</f>
        <v>-7.8000000000000007</v>
      </c>
      <c r="AA163" s="42">
        <f t="shared" si="326"/>
        <v>156</v>
      </c>
      <c r="AB163" s="144">
        <f t="shared" si="327"/>
        <v>15.6</v>
      </c>
      <c r="AC163" s="42">
        <f t="shared" si="328"/>
        <v>12</v>
      </c>
      <c r="AD163" s="144">
        <f t="shared" si="329"/>
        <v>3.9038442591886269</v>
      </c>
      <c r="AE163" s="73">
        <f>(U163-AB163)</f>
        <v>-6.6</v>
      </c>
    </row>
    <row r="164" spans="2:31" ht="36" x14ac:dyDescent="0.25">
      <c r="B164" s="160" t="s">
        <v>338</v>
      </c>
      <c r="C164" s="13" t="s">
        <v>307</v>
      </c>
      <c r="D164" s="13">
        <v>46</v>
      </c>
      <c r="E164" s="13">
        <v>53</v>
      </c>
      <c r="F164" s="13">
        <v>62</v>
      </c>
      <c r="G164" s="14">
        <v>57</v>
      </c>
      <c r="H164" s="14">
        <v>66</v>
      </c>
      <c r="I164" s="14">
        <v>40</v>
      </c>
      <c r="J164" s="14">
        <v>42</v>
      </c>
      <c r="K164" s="14">
        <v>50</v>
      </c>
      <c r="L164" s="40">
        <f t="shared" si="321"/>
        <v>255</v>
      </c>
      <c r="M164" s="141">
        <f t="shared" si="322"/>
        <v>51</v>
      </c>
      <c r="N164" s="40">
        <f t="shared" si="323"/>
        <v>26</v>
      </c>
      <c r="O164" s="141">
        <f t="shared" si="324"/>
        <v>9.633275663033837</v>
      </c>
      <c r="P164" s="15">
        <f>(U164-M164)</f>
        <v>12</v>
      </c>
      <c r="Q164" s="14">
        <v>66</v>
      </c>
      <c r="R164" s="14">
        <v>58</v>
      </c>
      <c r="S164" s="14">
        <v>64</v>
      </c>
      <c r="T164" s="14">
        <v>60</v>
      </c>
      <c r="U164" s="16">
        <v>63</v>
      </c>
      <c r="V164" s="15">
        <f>SUM(Q164:U164)</f>
        <v>311</v>
      </c>
      <c r="W164" s="15">
        <f>AVERAGE(Q164:U164)</f>
        <v>62.2</v>
      </c>
      <c r="X164" s="15">
        <f>MAX(Q164:U164)-MIN(Q164:U164)</f>
        <v>8</v>
      </c>
      <c r="Y164" s="69">
        <f>_xlfn.STDEV.P(Q164:U164)</f>
        <v>2.8565713714171399</v>
      </c>
      <c r="Z164" s="15">
        <f>(U164-W164)</f>
        <v>0.79999999999999716</v>
      </c>
      <c r="AA164" s="42">
        <f t="shared" si="326"/>
        <v>566</v>
      </c>
      <c r="AB164" s="144">
        <f t="shared" si="327"/>
        <v>56.6</v>
      </c>
      <c r="AC164" s="42">
        <f t="shared" si="328"/>
        <v>26</v>
      </c>
      <c r="AD164" s="144">
        <f t="shared" si="329"/>
        <v>9.0465463023189141</v>
      </c>
      <c r="AE164" s="73">
        <f>(U164-AB164)</f>
        <v>6.3999999999999986</v>
      </c>
    </row>
    <row r="165" spans="2:31" ht="24" x14ac:dyDescent="0.25">
      <c r="B165" s="67" t="s">
        <v>239</v>
      </c>
      <c r="C165" s="68" t="s">
        <v>307</v>
      </c>
      <c r="D165" s="245">
        <f>(D163/D164)</f>
        <v>0.2608695652173913</v>
      </c>
      <c r="E165" s="245">
        <f t="shared" ref="E165:H165" si="386">(E163/E164)</f>
        <v>0.22641509433962265</v>
      </c>
      <c r="F165" s="245">
        <f t="shared" si="386"/>
        <v>0.12903225806451613</v>
      </c>
      <c r="G165" s="75">
        <f t="shared" si="386"/>
        <v>0.31578947368421051</v>
      </c>
      <c r="H165" s="75">
        <f t="shared" si="386"/>
        <v>0.25757575757575757</v>
      </c>
      <c r="I165" s="75">
        <f>(I163/I164)</f>
        <v>0.22500000000000001</v>
      </c>
      <c r="J165" s="75">
        <f t="shared" ref="J165:K165" si="387">(J163/J164)</f>
        <v>0.33333333333333331</v>
      </c>
      <c r="K165" s="75">
        <f t="shared" si="387"/>
        <v>0.28000000000000003</v>
      </c>
      <c r="L165" s="113">
        <f>(L163/L164)</f>
        <v>0.28235294117647058</v>
      </c>
      <c r="M165" s="157"/>
      <c r="N165" s="157"/>
      <c r="O165" s="157"/>
      <c r="P165" s="157"/>
      <c r="Q165" s="75">
        <f t="shared" ref="Q165:T165" si="388">(Q163/Q164)</f>
        <v>0.31818181818181818</v>
      </c>
      <c r="R165" s="75">
        <f t="shared" si="388"/>
        <v>0.29310344827586204</v>
      </c>
      <c r="S165" s="75">
        <f t="shared" si="388"/>
        <v>0.3125</v>
      </c>
      <c r="T165" s="75">
        <f t="shared" si="388"/>
        <v>0.28333333333333333</v>
      </c>
      <c r="U165" s="111">
        <f t="shared" ref="U165:V165" si="389">(U163/U164)</f>
        <v>0.14285714285714285</v>
      </c>
      <c r="V165" s="113">
        <f t="shared" si="389"/>
        <v>0.27009646302250806</v>
      </c>
      <c r="W165" s="157"/>
      <c r="X165" s="157"/>
      <c r="Y165" s="157"/>
      <c r="Z165" s="157"/>
      <c r="AA165" s="112">
        <f>(AA163/AA164)</f>
        <v>0.2756183745583039</v>
      </c>
      <c r="AB165" s="156"/>
      <c r="AC165" s="156"/>
      <c r="AD165" s="156"/>
      <c r="AE165" s="156"/>
    </row>
    <row r="167" spans="2:31" x14ac:dyDescent="0.25">
      <c r="B167" s="274"/>
      <c r="C167" s="283" t="s">
        <v>258</v>
      </c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</row>
    <row r="168" spans="2:31" ht="24.75" thickBot="1" x14ac:dyDescent="0.3">
      <c r="B168" s="18"/>
      <c r="C168" s="19">
        <v>2009</v>
      </c>
      <c r="D168" s="19">
        <v>2010</v>
      </c>
      <c r="E168" s="19">
        <v>2011</v>
      </c>
      <c r="F168" s="19">
        <v>2012</v>
      </c>
      <c r="G168" s="20">
        <v>2013</v>
      </c>
      <c r="H168" s="20">
        <v>2014</v>
      </c>
      <c r="I168" s="20">
        <v>2015</v>
      </c>
      <c r="J168" s="20">
        <v>2016</v>
      </c>
      <c r="K168" s="20">
        <v>2017</v>
      </c>
      <c r="L168" s="21" t="s">
        <v>0</v>
      </c>
      <c r="M168" s="21" t="s">
        <v>1</v>
      </c>
      <c r="N168" s="21" t="s">
        <v>2</v>
      </c>
      <c r="O168" s="21" t="s">
        <v>3</v>
      </c>
      <c r="P168" s="21" t="s">
        <v>4</v>
      </c>
      <c r="Q168" s="20">
        <v>2018</v>
      </c>
      <c r="R168" s="20">
        <v>2019</v>
      </c>
      <c r="S168" s="20" t="s">
        <v>445</v>
      </c>
      <c r="T168" s="20">
        <v>2021</v>
      </c>
      <c r="U168" s="22">
        <v>2022</v>
      </c>
      <c r="V168" s="21" t="s">
        <v>0</v>
      </c>
      <c r="W168" s="21" t="s">
        <v>1</v>
      </c>
      <c r="X168" s="21" t="s">
        <v>2</v>
      </c>
      <c r="Y168" s="21" t="s">
        <v>3</v>
      </c>
      <c r="Z168" s="21" t="s">
        <v>4</v>
      </c>
      <c r="AA168" s="23" t="s">
        <v>5</v>
      </c>
      <c r="AB168" s="23" t="s">
        <v>6</v>
      </c>
      <c r="AC168" s="23" t="s">
        <v>7</v>
      </c>
      <c r="AD168" s="23" t="s">
        <v>8</v>
      </c>
      <c r="AE168" s="23" t="s">
        <v>4</v>
      </c>
    </row>
    <row r="169" spans="2:31" x14ac:dyDescent="0.25">
      <c r="B169" s="59" t="s">
        <v>216</v>
      </c>
      <c r="C169" s="38" t="s">
        <v>307</v>
      </c>
      <c r="D169" s="38" t="s">
        <v>307</v>
      </c>
      <c r="E169" s="38" t="s">
        <v>307</v>
      </c>
      <c r="F169" s="38" t="s">
        <v>307</v>
      </c>
      <c r="G169" s="39" t="s">
        <v>307</v>
      </c>
      <c r="H169" s="39" t="s">
        <v>307</v>
      </c>
      <c r="I169" s="39">
        <v>4</v>
      </c>
      <c r="J169" s="39">
        <v>11</v>
      </c>
      <c r="K169" s="39">
        <v>12</v>
      </c>
      <c r="L169" s="40" t="s">
        <v>307</v>
      </c>
      <c r="M169" s="40" t="s">
        <v>307</v>
      </c>
      <c r="N169" s="40" t="s">
        <v>307</v>
      </c>
      <c r="O169" s="40" t="s">
        <v>307</v>
      </c>
      <c r="P169" s="40" t="s">
        <v>307</v>
      </c>
      <c r="Q169" s="39">
        <v>17</v>
      </c>
      <c r="R169" s="39">
        <v>12</v>
      </c>
      <c r="S169" s="39">
        <v>15</v>
      </c>
      <c r="T169" s="39">
        <v>15</v>
      </c>
      <c r="U169" s="41">
        <v>7</v>
      </c>
      <c r="V169" s="40">
        <f>SUM(Q169:U169)</f>
        <v>66</v>
      </c>
      <c r="W169" s="141">
        <f>AVERAGE(Q169:U169)</f>
        <v>13.2</v>
      </c>
      <c r="X169" s="40">
        <f>MAX(Q169:U169)-MIN(Q169:U169)</f>
        <v>10</v>
      </c>
      <c r="Y169" s="141">
        <f>_xlfn.STDEV.P(Q169:U169)</f>
        <v>3.4871191548325386</v>
      </c>
      <c r="Z169" s="141">
        <f>(U169-W169)</f>
        <v>-6.1999999999999993</v>
      </c>
      <c r="AA169" s="42" t="s">
        <v>307</v>
      </c>
      <c r="AB169" s="42" t="s">
        <v>307</v>
      </c>
      <c r="AC169" s="42" t="s">
        <v>307</v>
      </c>
      <c r="AD169" s="42" t="s">
        <v>307</v>
      </c>
      <c r="AE169" s="42" t="s">
        <v>307</v>
      </c>
    </row>
    <row r="170" spans="2:31" ht="15.75" thickBot="1" x14ac:dyDescent="0.3">
      <c r="B170" s="58" t="s">
        <v>28</v>
      </c>
      <c r="C170" s="250" t="s">
        <v>307</v>
      </c>
      <c r="D170" s="250" t="s">
        <v>307</v>
      </c>
      <c r="E170" s="250" t="s">
        <v>307</v>
      </c>
      <c r="F170" s="250" t="s">
        <v>307</v>
      </c>
      <c r="G170" s="44" t="s">
        <v>307</v>
      </c>
      <c r="H170" s="44" t="s">
        <v>307</v>
      </c>
      <c r="I170" s="138">
        <f>(I169/I177)</f>
        <v>0.33333333333333331</v>
      </c>
      <c r="J170" s="138">
        <f t="shared" ref="J170:K170" si="390">(J169/J177)</f>
        <v>0.61111111111111116</v>
      </c>
      <c r="K170" s="138">
        <f t="shared" si="390"/>
        <v>0.75</v>
      </c>
      <c r="L170" s="45" t="s">
        <v>307</v>
      </c>
      <c r="M170" s="124"/>
      <c r="N170" s="124"/>
      <c r="O170" s="124"/>
      <c r="P170" s="124"/>
      <c r="Q170" s="138">
        <f t="shared" ref="Q170:T170" si="391">(Q169/Q177)</f>
        <v>0.56666666666666665</v>
      </c>
      <c r="R170" s="138">
        <f t="shared" si="391"/>
        <v>0.5</v>
      </c>
      <c r="S170" s="138">
        <f t="shared" si="391"/>
        <v>0.4838709677419355</v>
      </c>
      <c r="T170" s="138">
        <f t="shared" si="391"/>
        <v>0.57692307692307687</v>
      </c>
      <c r="U170" s="136">
        <f t="shared" ref="U170:V170" si="392">(U169/U177)</f>
        <v>0.58333333333333337</v>
      </c>
      <c r="V170" s="139">
        <f t="shared" si="392"/>
        <v>0.53658536585365857</v>
      </c>
      <c r="W170" s="166"/>
      <c r="X170" s="124"/>
      <c r="Y170" s="166"/>
      <c r="Z170" s="166"/>
      <c r="AA170" s="46" t="s">
        <v>307</v>
      </c>
      <c r="AB170" s="153"/>
      <c r="AC170" s="153"/>
      <c r="AD170" s="153"/>
      <c r="AE170" s="153"/>
    </row>
    <row r="171" spans="2:31" x14ac:dyDescent="0.25">
      <c r="B171" s="59" t="s">
        <v>217</v>
      </c>
      <c r="C171" s="38" t="s">
        <v>307</v>
      </c>
      <c r="D171" s="38" t="s">
        <v>307</v>
      </c>
      <c r="E171" s="38" t="s">
        <v>307</v>
      </c>
      <c r="F171" s="38" t="s">
        <v>307</v>
      </c>
      <c r="G171" s="39" t="s">
        <v>307</v>
      </c>
      <c r="H171" s="39" t="s">
        <v>307</v>
      </c>
      <c r="I171" s="39">
        <v>7</v>
      </c>
      <c r="J171" s="39">
        <v>7</v>
      </c>
      <c r="K171" s="39">
        <v>2</v>
      </c>
      <c r="L171" s="40" t="s">
        <v>307</v>
      </c>
      <c r="M171" s="40" t="s">
        <v>307</v>
      </c>
      <c r="N171" s="40" t="s">
        <v>307</v>
      </c>
      <c r="O171" s="40" t="s">
        <v>307</v>
      </c>
      <c r="P171" s="40" t="s">
        <v>307</v>
      </c>
      <c r="Q171" s="39">
        <v>8</v>
      </c>
      <c r="R171" s="39">
        <v>7</v>
      </c>
      <c r="S171" s="39">
        <v>10</v>
      </c>
      <c r="T171" s="39">
        <v>8</v>
      </c>
      <c r="U171" s="41">
        <v>5</v>
      </c>
      <c r="V171" s="40">
        <f>SUM(Q171:U171)</f>
        <v>38</v>
      </c>
      <c r="W171" s="141">
        <f>AVERAGE(Q171:U171)</f>
        <v>7.6</v>
      </c>
      <c r="X171" s="40">
        <f>MAX(Q171:U171)-MIN(Q171:U171)</f>
        <v>5</v>
      </c>
      <c r="Y171" s="141">
        <f>_xlfn.STDEV.P(Q171:U171)</f>
        <v>1.6248076809271921</v>
      </c>
      <c r="Z171" s="141">
        <f t="shared" ref="Z171:Z175" si="393">(U171-W171)</f>
        <v>-2.5999999999999996</v>
      </c>
      <c r="AA171" s="42" t="s">
        <v>307</v>
      </c>
      <c r="AB171" s="42" t="s">
        <v>307</v>
      </c>
      <c r="AC171" s="42" t="s">
        <v>307</v>
      </c>
      <c r="AD171" s="42" t="s">
        <v>307</v>
      </c>
      <c r="AE171" s="42" t="s">
        <v>307</v>
      </c>
    </row>
    <row r="172" spans="2:31" ht="15.75" thickBot="1" x14ac:dyDescent="0.3">
      <c r="B172" s="58" t="s">
        <v>28</v>
      </c>
      <c r="C172" s="250" t="s">
        <v>307</v>
      </c>
      <c r="D172" s="250" t="s">
        <v>307</v>
      </c>
      <c r="E172" s="250" t="s">
        <v>307</v>
      </c>
      <c r="F172" s="250" t="s">
        <v>307</v>
      </c>
      <c r="G172" s="44" t="s">
        <v>307</v>
      </c>
      <c r="H172" s="44" t="s">
        <v>307</v>
      </c>
      <c r="I172" s="138">
        <f>(I171/I177)</f>
        <v>0.58333333333333337</v>
      </c>
      <c r="J172" s="138">
        <f t="shared" ref="J172:K172" si="394">(J171/J177)</f>
        <v>0.3888888888888889</v>
      </c>
      <c r="K172" s="138">
        <f t="shared" si="394"/>
        <v>0.125</v>
      </c>
      <c r="L172" s="45" t="s">
        <v>307</v>
      </c>
      <c r="M172" s="124"/>
      <c r="N172" s="124"/>
      <c r="O172" s="124"/>
      <c r="P172" s="124"/>
      <c r="Q172" s="138">
        <f t="shared" ref="Q172:T172" si="395">(Q171/Q177)</f>
        <v>0.26666666666666666</v>
      </c>
      <c r="R172" s="138">
        <f t="shared" si="395"/>
        <v>0.29166666666666669</v>
      </c>
      <c r="S172" s="138">
        <f t="shared" si="395"/>
        <v>0.32258064516129031</v>
      </c>
      <c r="T172" s="138">
        <f t="shared" si="395"/>
        <v>0.30769230769230771</v>
      </c>
      <c r="U172" s="136">
        <f t="shared" ref="U172:V172" si="396">(U171/U177)</f>
        <v>0.41666666666666669</v>
      </c>
      <c r="V172" s="139">
        <f t="shared" si="396"/>
        <v>0.30894308943089432</v>
      </c>
      <c r="W172" s="166"/>
      <c r="X172" s="124"/>
      <c r="Y172" s="166"/>
      <c r="Z172" s="166"/>
      <c r="AA172" s="46" t="s">
        <v>307</v>
      </c>
      <c r="AB172" s="153"/>
      <c r="AC172" s="153"/>
      <c r="AD172" s="153"/>
      <c r="AE172" s="153"/>
    </row>
    <row r="173" spans="2:31" x14ac:dyDescent="0.25">
      <c r="B173" s="59" t="s">
        <v>218</v>
      </c>
      <c r="C173" s="38" t="s">
        <v>307</v>
      </c>
      <c r="D173" s="38" t="s">
        <v>307</v>
      </c>
      <c r="E173" s="38" t="s">
        <v>307</v>
      </c>
      <c r="F173" s="38" t="s">
        <v>307</v>
      </c>
      <c r="G173" s="39" t="s">
        <v>307</v>
      </c>
      <c r="H173" s="39" t="s">
        <v>307</v>
      </c>
      <c r="I173" s="39">
        <v>0</v>
      </c>
      <c r="J173" s="39">
        <v>0</v>
      </c>
      <c r="K173" s="39">
        <v>1</v>
      </c>
      <c r="L173" s="40" t="s">
        <v>307</v>
      </c>
      <c r="M173" s="40" t="s">
        <v>307</v>
      </c>
      <c r="N173" s="40" t="s">
        <v>307</v>
      </c>
      <c r="O173" s="40" t="s">
        <v>307</v>
      </c>
      <c r="P173" s="40" t="s">
        <v>307</v>
      </c>
      <c r="Q173" s="39">
        <v>4</v>
      </c>
      <c r="R173" s="39">
        <v>3</v>
      </c>
      <c r="S173" s="39">
        <v>2</v>
      </c>
      <c r="T173" s="39">
        <v>1</v>
      </c>
      <c r="U173" s="41">
        <v>0</v>
      </c>
      <c r="V173" s="40">
        <f>SUM(Q173:U173)</f>
        <v>10</v>
      </c>
      <c r="W173" s="141">
        <f>AVERAGE(Q173:U173)</f>
        <v>2</v>
      </c>
      <c r="X173" s="40">
        <f>MAX(Q173:U173)-MIN(Q173:U173)</f>
        <v>4</v>
      </c>
      <c r="Y173" s="141">
        <f>_xlfn.STDEV.P(Q173:U173)</f>
        <v>1.4142135623730951</v>
      </c>
      <c r="Z173" s="141">
        <f t="shared" si="393"/>
        <v>-2</v>
      </c>
      <c r="AA173" s="42" t="s">
        <v>307</v>
      </c>
      <c r="AB173" s="42" t="s">
        <v>307</v>
      </c>
      <c r="AC173" s="42" t="s">
        <v>307</v>
      </c>
      <c r="AD173" s="42" t="s">
        <v>307</v>
      </c>
      <c r="AE173" s="42" t="s">
        <v>307</v>
      </c>
    </row>
    <row r="174" spans="2:31" ht="15.75" thickBot="1" x14ac:dyDescent="0.3">
      <c r="B174" s="58" t="s">
        <v>28</v>
      </c>
      <c r="C174" s="250" t="s">
        <v>307</v>
      </c>
      <c r="D174" s="250" t="s">
        <v>307</v>
      </c>
      <c r="E174" s="250" t="s">
        <v>307</v>
      </c>
      <c r="F174" s="250" t="s">
        <v>307</v>
      </c>
      <c r="G174" s="44" t="s">
        <v>307</v>
      </c>
      <c r="H174" s="44" t="s">
        <v>307</v>
      </c>
      <c r="I174" s="138">
        <f>(I173/I177)</f>
        <v>0</v>
      </c>
      <c r="J174" s="138">
        <f t="shared" ref="J174:K174" si="397">(J173/J177)</f>
        <v>0</v>
      </c>
      <c r="K174" s="138">
        <f t="shared" si="397"/>
        <v>6.25E-2</v>
      </c>
      <c r="L174" s="45" t="s">
        <v>307</v>
      </c>
      <c r="M174" s="124"/>
      <c r="N174" s="124"/>
      <c r="O174" s="124"/>
      <c r="P174" s="124"/>
      <c r="Q174" s="138">
        <f t="shared" ref="Q174:T174" si="398">(Q173/Q177)</f>
        <v>0.13333333333333333</v>
      </c>
      <c r="R174" s="138">
        <f t="shared" si="398"/>
        <v>0.125</v>
      </c>
      <c r="S174" s="138">
        <f t="shared" si="398"/>
        <v>6.4516129032258063E-2</v>
      </c>
      <c r="T174" s="138">
        <f t="shared" si="398"/>
        <v>3.8461538461538464E-2</v>
      </c>
      <c r="U174" s="136">
        <f t="shared" ref="U174:V174" si="399">(U173/U177)</f>
        <v>0</v>
      </c>
      <c r="V174" s="139">
        <f t="shared" si="399"/>
        <v>8.1300813008130079E-2</v>
      </c>
      <c r="W174" s="166"/>
      <c r="X174" s="124"/>
      <c r="Y174" s="166"/>
      <c r="Z174" s="166"/>
      <c r="AA174" s="46" t="s">
        <v>307</v>
      </c>
      <c r="AB174" s="153"/>
      <c r="AC174" s="153"/>
      <c r="AD174" s="153"/>
      <c r="AE174" s="153"/>
    </row>
    <row r="175" spans="2:31" x14ac:dyDescent="0.25">
      <c r="B175" s="59" t="s">
        <v>244</v>
      </c>
      <c r="C175" s="38" t="s">
        <v>307</v>
      </c>
      <c r="D175" s="38" t="s">
        <v>307</v>
      </c>
      <c r="E175" s="38" t="s">
        <v>307</v>
      </c>
      <c r="F175" s="38" t="s">
        <v>307</v>
      </c>
      <c r="G175" s="39" t="s">
        <v>307</v>
      </c>
      <c r="H175" s="39" t="s">
        <v>307</v>
      </c>
      <c r="I175" s="39">
        <v>1</v>
      </c>
      <c r="J175" s="39">
        <v>0</v>
      </c>
      <c r="K175" s="39">
        <v>1</v>
      </c>
      <c r="L175" s="40" t="s">
        <v>307</v>
      </c>
      <c r="M175" s="40" t="s">
        <v>307</v>
      </c>
      <c r="N175" s="40" t="s">
        <v>307</v>
      </c>
      <c r="O175" s="40" t="s">
        <v>307</v>
      </c>
      <c r="P175" s="40" t="s">
        <v>307</v>
      </c>
      <c r="Q175" s="39">
        <v>1</v>
      </c>
      <c r="R175" s="39">
        <v>2</v>
      </c>
      <c r="S175" s="39">
        <v>4</v>
      </c>
      <c r="T175" s="39">
        <v>2</v>
      </c>
      <c r="U175" s="41">
        <v>0</v>
      </c>
      <c r="V175" s="40">
        <f>SUM(Q175:U175)</f>
        <v>9</v>
      </c>
      <c r="W175" s="141">
        <f>AVERAGE(Q175:U175)</f>
        <v>1.8</v>
      </c>
      <c r="X175" s="40">
        <f>MAX(Q175:U175)-MIN(Q175:U175)</f>
        <v>4</v>
      </c>
      <c r="Y175" s="141">
        <f>_xlfn.STDEV.P(Q175:U175)</f>
        <v>1.3266499161421599</v>
      </c>
      <c r="Z175" s="141">
        <f t="shared" si="393"/>
        <v>-1.8</v>
      </c>
      <c r="AA175" s="42" t="s">
        <v>307</v>
      </c>
      <c r="AB175" s="42" t="s">
        <v>307</v>
      </c>
      <c r="AC175" s="42" t="s">
        <v>307</v>
      </c>
      <c r="AD175" s="42" t="s">
        <v>307</v>
      </c>
      <c r="AE175" s="42" t="s">
        <v>307</v>
      </c>
    </row>
    <row r="176" spans="2:31" ht="15.75" thickBot="1" x14ac:dyDescent="0.3">
      <c r="B176" s="58" t="s">
        <v>28</v>
      </c>
      <c r="C176" s="250" t="s">
        <v>307</v>
      </c>
      <c r="D176" s="250" t="s">
        <v>307</v>
      </c>
      <c r="E176" s="250" t="s">
        <v>307</v>
      </c>
      <c r="F176" s="250" t="s">
        <v>307</v>
      </c>
      <c r="G176" s="44" t="s">
        <v>307</v>
      </c>
      <c r="H176" s="44" t="s">
        <v>307</v>
      </c>
      <c r="I176" s="138">
        <f>(I175/I177)</f>
        <v>8.3333333333333329E-2</v>
      </c>
      <c r="J176" s="138">
        <f t="shared" ref="J176:K176" si="400">(J175/J177)</f>
        <v>0</v>
      </c>
      <c r="K176" s="138">
        <f t="shared" si="400"/>
        <v>6.25E-2</v>
      </c>
      <c r="L176" s="45" t="s">
        <v>307</v>
      </c>
      <c r="M176" s="124"/>
      <c r="N176" s="124"/>
      <c r="O176" s="124"/>
      <c r="P176" s="124"/>
      <c r="Q176" s="138">
        <f t="shared" ref="Q176:T176" si="401">(Q175/Q177)</f>
        <v>3.3333333333333333E-2</v>
      </c>
      <c r="R176" s="138">
        <f t="shared" si="401"/>
        <v>8.3333333333333329E-2</v>
      </c>
      <c r="S176" s="138">
        <f t="shared" si="401"/>
        <v>0.12903225806451613</v>
      </c>
      <c r="T176" s="138">
        <f t="shared" si="401"/>
        <v>7.6923076923076927E-2</v>
      </c>
      <c r="U176" s="136">
        <f t="shared" ref="U176:V176" si="402">(U175/U177)</f>
        <v>0</v>
      </c>
      <c r="V176" s="139">
        <f t="shared" si="402"/>
        <v>7.3170731707317069E-2</v>
      </c>
      <c r="W176" s="166"/>
      <c r="X176" s="124"/>
      <c r="Y176" s="166"/>
      <c r="Z176" s="166"/>
      <c r="AA176" s="46" t="s">
        <v>307</v>
      </c>
      <c r="AB176" s="153"/>
      <c r="AC176" s="153"/>
      <c r="AD176" s="153"/>
      <c r="AE176" s="153"/>
    </row>
    <row r="177" spans="2:31" ht="24" x14ac:dyDescent="0.25">
      <c r="B177" s="26" t="s">
        <v>326</v>
      </c>
      <c r="C177" s="116" t="s">
        <v>307</v>
      </c>
      <c r="D177" s="116" t="s">
        <v>307</v>
      </c>
      <c r="E177" s="116" t="s">
        <v>307</v>
      </c>
      <c r="F177" s="116" t="s">
        <v>307</v>
      </c>
      <c r="G177" s="117" t="s">
        <v>307</v>
      </c>
      <c r="H177" s="117" t="s">
        <v>307</v>
      </c>
      <c r="I177" s="117">
        <v>12</v>
      </c>
      <c r="J177" s="117">
        <v>18</v>
      </c>
      <c r="K177" s="117">
        <v>16</v>
      </c>
      <c r="L177" s="118" t="s">
        <v>307</v>
      </c>
      <c r="M177" s="118" t="s">
        <v>307</v>
      </c>
      <c r="N177" s="118" t="s">
        <v>307</v>
      </c>
      <c r="O177" s="119" t="s">
        <v>307</v>
      </c>
      <c r="P177" s="119" t="s">
        <v>307</v>
      </c>
      <c r="Q177" s="117">
        <v>30</v>
      </c>
      <c r="R177" s="117">
        <v>24</v>
      </c>
      <c r="S177" s="117">
        <v>31</v>
      </c>
      <c r="T177" s="117">
        <v>26</v>
      </c>
      <c r="U177" s="120">
        <v>12</v>
      </c>
      <c r="V177" s="118">
        <f>SUM(Q177:U177)</f>
        <v>123</v>
      </c>
      <c r="W177" s="119">
        <f>AVERAGE(Q177:U177)</f>
        <v>24.6</v>
      </c>
      <c r="X177" s="118">
        <f>MAX(Q177:U177)-MIN(Q177:U177)</f>
        <v>19</v>
      </c>
      <c r="Y177" s="119">
        <f>_xlfn.STDEV.P(Q177:U177)</f>
        <v>6.8</v>
      </c>
      <c r="Z177" s="119">
        <f>(U177-W177)</f>
        <v>-12.600000000000001</v>
      </c>
      <c r="AA177" s="121" t="s">
        <v>307</v>
      </c>
      <c r="AB177" s="122" t="s">
        <v>307</v>
      </c>
      <c r="AC177" s="121" t="s">
        <v>307</v>
      </c>
      <c r="AD177" s="122" t="s">
        <v>307</v>
      </c>
      <c r="AE177" s="122" t="s">
        <v>307</v>
      </c>
    </row>
    <row r="178" spans="2:31" ht="24" x14ac:dyDescent="0.25">
      <c r="B178" s="147" t="s">
        <v>311</v>
      </c>
      <c r="C178" s="148" t="s">
        <v>307</v>
      </c>
      <c r="D178" s="148" t="s">
        <v>307</v>
      </c>
      <c r="E178" s="148" t="s">
        <v>307</v>
      </c>
      <c r="F178" s="148" t="s">
        <v>307</v>
      </c>
      <c r="G178" s="149" t="s">
        <v>307</v>
      </c>
      <c r="H178" s="149" t="s">
        <v>307</v>
      </c>
      <c r="I178" s="149">
        <v>52</v>
      </c>
      <c r="J178" s="149">
        <v>59</v>
      </c>
      <c r="K178" s="149">
        <v>67</v>
      </c>
      <c r="L178" s="150" t="s">
        <v>307</v>
      </c>
      <c r="M178" s="159" t="s">
        <v>307</v>
      </c>
      <c r="N178" s="150" t="s">
        <v>307</v>
      </c>
      <c r="O178" s="69" t="s">
        <v>307</v>
      </c>
      <c r="P178" s="69" t="s">
        <v>307</v>
      </c>
      <c r="Q178" s="149">
        <v>86</v>
      </c>
      <c r="R178" s="149">
        <v>81</v>
      </c>
      <c r="S178" s="149">
        <v>90</v>
      </c>
      <c r="T178" s="149">
        <v>80</v>
      </c>
      <c r="U178" s="151">
        <v>85</v>
      </c>
      <c r="V178" s="150">
        <f>SUM(Q178:U178)</f>
        <v>422</v>
      </c>
      <c r="W178" s="69">
        <f>AVERAGE(Q178:U178)</f>
        <v>84.4</v>
      </c>
      <c r="X178" s="150">
        <f>MAX(Q178:U178)-MIN(Q178:U178)</f>
        <v>10</v>
      </c>
      <c r="Y178" s="69">
        <f>_xlfn.STDEV.P(Q178:U178)</f>
        <v>3.6110940170535577</v>
      </c>
      <c r="Z178" s="69">
        <f>(U178-W178)</f>
        <v>0.59999999999999432</v>
      </c>
      <c r="AA178" s="152" t="s">
        <v>307</v>
      </c>
      <c r="AB178" s="73" t="s">
        <v>307</v>
      </c>
      <c r="AC178" s="152" t="s">
        <v>307</v>
      </c>
      <c r="AD178" s="73" t="s">
        <v>307</v>
      </c>
      <c r="AE178" s="73" t="s">
        <v>307</v>
      </c>
    </row>
    <row r="179" spans="2:31" x14ac:dyDescent="0.25">
      <c r="B179" s="61" t="s">
        <v>28</v>
      </c>
      <c r="C179" s="245" t="s">
        <v>307</v>
      </c>
      <c r="D179" s="245" t="s">
        <v>307</v>
      </c>
      <c r="E179" s="245" t="s">
        <v>307</v>
      </c>
      <c r="F179" s="245" t="s">
        <v>307</v>
      </c>
      <c r="G179" s="75" t="s">
        <v>307</v>
      </c>
      <c r="H179" s="75" t="s">
        <v>307</v>
      </c>
      <c r="I179" s="75">
        <f>(I177/I178)</f>
        <v>0.23076923076923078</v>
      </c>
      <c r="J179" s="75">
        <f t="shared" ref="J179:K179" si="403">(J177/J178)</f>
        <v>0.30508474576271188</v>
      </c>
      <c r="K179" s="75">
        <f t="shared" si="403"/>
        <v>0.23880597014925373</v>
      </c>
      <c r="L179" s="113" t="s">
        <v>307</v>
      </c>
      <c r="M179" s="157"/>
      <c r="N179" s="157"/>
      <c r="O179" s="157"/>
      <c r="P179" s="157"/>
      <c r="Q179" s="75">
        <f t="shared" ref="Q179:T179" si="404">(Q177/Q178)</f>
        <v>0.34883720930232559</v>
      </c>
      <c r="R179" s="75">
        <f t="shared" si="404"/>
        <v>0.29629629629629628</v>
      </c>
      <c r="S179" s="75">
        <f t="shared" si="404"/>
        <v>0.34444444444444444</v>
      </c>
      <c r="T179" s="75">
        <f t="shared" si="404"/>
        <v>0.32500000000000001</v>
      </c>
      <c r="U179" s="111">
        <f t="shared" ref="U179:V179" si="405">(U177/U178)</f>
        <v>0.14117647058823529</v>
      </c>
      <c r="V179" s="113">
        <f t="shared" si="405"/>
        <v>0.29146919431279622</v>
      </c>
      <c r="W179" s="157"/>
      <c r="X179" s="157"/>
      <c r="Y179" s="157"/>
      <c r="Z179" s="157"/>
      <c r="AA179" s="112" t="s">
        <v>307</v>
      </c>
      <c r="AB179" s="193"/>
      <c r="AC179" s="156"/>
      <c r="AD179" s="193"/>
      <c r="AE179" s="193"/>
    </row>
    <row r="180" spans="2:31" x14ac:dyDescent="0.25">
      <c r="B180" s="289" t="s">
        <v>449</v>
      </c>
      <c r="C180" s="289"/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289"/>
      <c r="S180" s="289"/>
      <c r="T180" s="289"/>
      <c r="U180" s="289"/>
      <c r="V180" s="289"/>
      <c r="W180" s="289"/>
      <c r="X180" s="289"/>
      <c r="Y180" s="289"/>
      <c r="Z180" s="289"/>
      <c r="AA180" s="289"/>
      <c r="AB180" s="289"/>
      <c r="AC180" s="289"/>
      <c r="AD180" s="289"/>
      <c r="AE180" s="289"/>
    </row>
    <row r="182" spans="2:31" x14ac:dyDescent="0.25">
      <c r="B182" s="274"/>
      <c r="C182" s="283" t="s">
        <v>342</v>
      </c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</row>
    <row r="183" spans="2:31" ht="24.75" thickBot="1" x14ac:dyDescent="0.3">
      <c r="B183" s="18"/>
      <c r="C183" s="19">
        <v>2009</v>
      </c>
      <c r="D183" s="19">
        <v>2010</v>
      </c>
      <c r="E183" s="19">
        <v>2011</v>
      </c>
      <c r="F183" s="19">
        <v>2012</v>
      </c>
      <c r="G183" s="20">
        <v>2013</v>
      </c>
      <c r="H183" s="20">
        <v>2014</v>
      </c>
      <c r="I183" s="20">
        <v>2015</v>
      </c>
      <c r="J183" s="20">
        <v>2016</v>
      </c>
      <c r="K183" s="20">
        <v>2017</v>
      </c>
      <c r="L183" s="21" t="s">
        <v>0</v>
      </c>
      <c r="M183" s="21" t="s">
        <v>1</v>
      </c>
      <c r="N183" s="21" t="s">
        <v>2</v>
      </c>
      <c r="O183" s="21" t="s">
        <v>3</v>
      </c>
      <c r="P183" s="21" t="s">
        <v>435</v>
      </c>
      <c r="Q183" s="20">
        <v>2018</v>
      </c>
      <c r="R183" s="20">
        <v>2019</v>
      </c>
      <c r="S183" s="20">
        <v>2020</v>
      </c>
      <c r="T183" s="20">
        <v>2021</v>
      </c>
      <c r="U183" s="22">
        <v>2022</v>
      </c>
      <c r="V183" s="21" t="s">
        <v>0</v>
      </c>
      <c r="W183" s="21" t="s">
        <v>1</v>
      </c>
      <c r="X183" s="21" t="s">
        <v>2</v>
      </c>
      <c r="Y183" s="21" t="s">
        <v>3</v>
      </c>
      <c r="Z183" s="21" t="s">
        <v>435</v>
      </c>
      <c r="AA183" s="23" t="s">
        <v>5</v>
      </c>
      <c r="AB183" s="23" t="s">
        <v>6</v>
      </c>
      <c r="AC183" s="23" t="s">
        <v>7</v>
      </c>
      <c r="AD183" s="23" t="s">
        <v>8</v>
      </c>
      <c r="AE183" s="23" t="s">
        <v>435</v>
      </c>
    </row>
    <row r="184" spans="2:31" x14ac:dyDescent="0.25">
      <c r="B184" s="59" t="s">
        <v>335</v>
      </c>
      <c r="C184" s="178" t="s">
        <v>307</v>
      </c>
      <c r="D184" s="178">
        <v>29.2</v>
      </c>
      <c r="E184" s="178">
        <v>30.9</v>
      </c>
      <c r="F184" s="178">
        <v>30</v>
      </c>
      <c r="G184" s="161">
        <v>34.6</v>
      </c>
      <c r="H184" s="161">
        <v>34.1</v>
      </c>
      <c r="I184" s="161">
        <v>34.9</v>
      </c>
      <c r="J184" s="161">
        <v>35.1</v>
      </c>
      <c r="K184" s="161">
        <v>33.9</v>
      </c>
      <c r="L184" s="173"/>
      <c r="M184" s="132">
        <f>AVERAGE(G184:K184)</f>
        <v>34.519999999999996</v>
      </c>
      <c r="N184" s="132">
        <f>MAX(G184:K184)-MIN(G184:K184)</f>
        <v>1.2000000000000028</v>
      </c>
      <c r="O184" s="132">
        <f>_xlfn.STDEV.P(G184:K184)</f>
        <v>0.45782092569038418</v>
      </c>
      <c r="P184" s="132">
        <f>(U184-M184)</f>
        <v>-2.6199999999999974</v>
      </c>
      <c r="Q184" s="161">
        <v>32.4</v>
      </c>
      <c r="R184" s="161">
        <v>35</v>
      </c>
      <c r="S184" s="161">
        <v>32.1</v>
      </c>
      <c r="T184" s="161">
        <v>33.4</v>
      </c>
      <c r="U184" s="174">
        <v>31.9</v>
      </c>
      <c r="V184" s="173"/>
      <c r="W184" s="132">
        <f>AVERAGE(Q184:U184)</f>
        <v>32.96</v>
      </c>
      <c r="X184" s="132">
        <f>MAX(Q184:U184)-MIN(Q184:U184)</f>
        <v>3.1000000000000014</v>
      </c>
      <c r="Y184" s="132">
        <f>_xlfn.STDEV.P(Q184:U184)</f>
        <v>1.1429785649783641</v>
      </c>
      <c r="Z184" s="132">
        <f>(U184-W184)</f>
        <v>-1.0600000000000023</v>
      </c>
      <c r="AA184" s="175"/>
      <c r="AB184" s="131">
        <f>AVERAGE(Q184:U184,G184:K184)</f>
        <v>33.739999999999995</v>
      </c>
      <c r="AC184" s="131">
        <f>MAX(Q184:U184,G184:K184)-MIN(Q184:U184,G184:K184)</f>
        <v>3.2000000000000028</v>
      </c>
      <c r="AD184" s="131">
        <f>_xlfn.STDEV.P(Q184:U184,G184:K184)</f>
        <v>1.1689311356961971</v>
      </c>
      <c r="AE184" s="131">
        <f>(U184-AB184)</f>
        <v>-1.8399999999999963</v>
      </c>
    </row>
    <row r="185" spans="2:31" ht="15.75" thickBot="1" x14ac:dyDescent="0.3">
      <c r="B185" s="58" t="s">
        <v>350</v>
      </c>
      <c r="C185" s="169" t="s">
        <v>307</v>
      </c>
      <c r="D185" s="260">
        <f t="shared" ref="D185" si="406">(D184-D186)</f>
        <v>-2.3000000000000007</v>
      </c>
      <c r="E185" s="260">
        <f t="shared" ref="E185:K185" si="407">(E184-E186)</f>
        <v>-1.3999999999999986</v>
      </c>
      <c r="F185" s="260">
        <f t="shared" si="407"/>
        <v>-4.7000000000000028</v>
      </c>
      <c r="G185" s="165">
        <f t="shared" si="407"/>
        <v>-0.69999999999999574</v>
      </c>
      <c r="H185" s="165">
        <f t="shared" si="407"/>
        <v>0.5</v>
      </c>
      <c r="I185" s="165">
        <f t="shared" si="407"/>
        <v>-1.3999999999999986</v>
      </c>
      <c r="J185" s="165">
        <f t="shared" si="407"/>
        <v>0.89999999999999858</v>
      </c>
      <c r="K185" s="165">
        <f t="shared" si="407"/>
        <v>-0.89999999999999858</v>
      </c>
      <c r="L185" s="166"/>
      <c r="M185" s="163">
        <f>AVERAGE(G185:K185)</f>
        <v>-0.31999999999999884</v>
      </c>
      <c r="N185" s="163">
        <f>(N184-N186)</f>
        <v>-1.4999999999999929</v>
      </c>
      <c r="O185" s="163">
        <f>(O184-O186)</f>
        <v>-0.46867786006165141</v>
      </c>
      <c r="P185" s="163">
        <f>(P184-P186)</f>
        <v>-0.88000000000000256</v>
      </c>
      <c r="Q185" s="165">
        <f t="shared" ref="Q185" si="408">(Q184-Q186)</f>
        <v>-1.6000000000000014</v>
      </c>
      <c r="R185" s="165">
        <f>(R184-R186)</f>
        <v>1.7000000000000028</v>
      </c>
      <c r="S185" s="165">
        <f>(S184-S186)</f>
        <v>-1.2999999999999972</v>
      </c>
      <c r="T185" s="165">
        <f>(T184-T186)</f>
        <v>0.79999999999999716</v>
      </c>
      <c r="U185" s="167">
        <f>(U184-U186)</f>
        <v>-1.2000000000000028</v>
      </c>
      <c r="V185" s="166"/>
      <c r="W185" s="163">
        <f>AVERAGE(Q185:U185)</f>
        <v>-0.32000000000000028</v>
      </c>
      <c r="X185" s="163">
        <f>(X184-X186)</f>
        <v>1.7000000000000028</v>
      </c>
      <c r="Y185" s="163">
        <f>(Y184-Y186)</f>
        <v>0.6895472030281794</v>
      </c>
      <c r="Z185" s="163">
        <f>(Z184-Z186)</f>
        <v>-0.88000000000000966</v>
      </c>
      <c r="AA185" s="168"/>
      <c r="AB185" s="164">
        <f>(AB184-AB186)</f>
        <v>-0.32000000000000028</v>
      </c>
      <c r="AC185" s="164">
        <f>(AC184-AC186)</f>
        <v>-0.49999999999999289</v>
      </c>
      <c r="AD185" s="164">
        <f>(AD184-AD186)</f>
        <v>0.10103600975919891</v>
      </c>
      <c r="AE185" s="164">
        <f>(AE184-AE186)</f>
        <v>-0.88000000000000256</v>
      </c>
    </row>
    <row r="186" spans="2:31" ht="24" x14ac:dyDescent="0.25">
      <c r="B186" s="160" t="s">
        <v>351</v>
      </c>
      <c r="C186" s="176" t="s">
        <v>307</v>
      </c>
      <c r="D186" s="176">
        <v>31.5</v>
      </c>
      <c r="E186" s="176">
        <v>32.299999999999997</v>
      </c>
      <c r="F186" s="176">
        <v>34.700000000000003</v>
      </c>
      <c r="G186" s="154">
        <v>35.299999999999997</v>
      </c>
      <c r="H186" s="154">
        <v>33.6</v>
      </c>
      <c r="I186" s="154">
        <v>36.299999999999997</v>
      </c>
      <c r="J186" s="154">
        <v>34.200000000000003</v>
      </c>
      <c r="K186" s="154">
        <v>34.799999999999997</v>
      </c>
      <c r="L186" s="177"/>
      <c r="M186" s="141">
        <f>AVERAGE(G186:K186)</f>
        <v>34.839999999999996</v>
      </c>
      <c r="N186" s="141">
        <f>MAX(G186:K186)-MIN(G186:K186)</f>
        <v>2.6999999999999957</v>
      </c>
      <c r="O186" s="141">
        <f>_xlfn.STDEV.P(G186:K186)</f>
        <v>0.92649878575203559</v>
      </c>
      <c r="P186" s="141">
        <f>(U186-M186)</f>
        <v>-1.7399999999999949</v>
      </c>
      <c r="Q186" s="154">
        <v>34</v>
      </c>
      <c r="R186" s="154">
        <v>33.299999999999997</v>
      </c>
      <c r="S186" s="154">
        <v>33.4</v>
      </c>
      <c r="T186" s="154">
        <v>32.6</v>
      </c>
      <c r="U186" s="171">
        <v>33.1</v>
      </c>
      <c r="V186" s="177"/>
      <c r="W186" s="141">
        <f>AVERAGE(Q186:U186)</f>
        <v>33.279999999999994</v>
      </c>
      <c r="X186" s="141">
        <f>MAX(Q186:U186)-MIN(Q186:U186)</f>
        <v>1.3999999999999986</v>
      </c>
      <c r="Y186" s="141">
        <f>_xlfn.STDEV.P(Q186:U186)</f>
        <v>0.45343136195018474</v>
      </c>
      <c r="Z186" s="141">
        <f>(U186-W186)</f>
        <v>-0.17999999999999261</v>
      </c>
      <c r="AA186" s="172"/>
      <c r="AB186" s="144">
        <f>AVERAGE(Q186:U186,G186:K186)</f>
        <v>34.059999999999995</v>
      </c>
      <c r="AC186" s="144">
        <f>MAX(Q186:U186,G186:K186)-MIN(Q186:U186,G186:K186)</f>
        <v>3.6999999999999957</v>
      </c>
      <c r="AD186" s="144">
        <f>_xlfn.STDEV.P(Q186:U186,G186:K186)</f>
        <v>1.0678951259369982</v>
      </c>
      <c r="AE186" s="144">
        <f>(U186-AB186)</f>
        <v>-0.95999999999999375</v>
      </c>
    </row>
    <row r="187" spans="2:31" x14ac:dyDescent="0.25"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</row>
    <row r="188" spans="2:31" x14ac:dyDescent="0.25">
      <c r="B188" s="274"/>
      <c r="C188" s="293" t="s">
        <v>343</v>
      </c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3"/>
      <c r="AC188" s="293"/>
      <c r="AD188" s="293"/>
      <c r="AE188" s="293"/>
    </row>
    <row r="189" spans="2:31" ht="24.75" thickBot="1" x14ac:dyDescent="0.3">
      <c r="B189" s="18"/>
      <c r="C189" s="240">
        <v>2009</v>
      </c>
      <c r="D189" s="240">
        <v>2010</v>
      </c>
      <c r="E189" s="240">
        <v>2011</v>
      </c>
      <c r="F189" s="240">
        <v>2012</v>
      </c>
      <c r="G189" s="241">
        <v>2013</v>
      </c>
      <c r="H189" s="241">
        <v>2014</v>
      </c>
      <c r="I189" s="241">
        <v>2015</v>
      </c>
      <c r="J189" s="241">
        <v>2016</v>
      </c>
      <c r="K189" s="241">
        <v>2017</v>
      </c>
      <c r="L189" s="180" t="s">
        <v>0</v>
      </c>
      <c r="M189" s="180" t="s">
        <v>1</v>
      </c>
      <c r="N189" s="180" t="s">
        <v>2</v>
      </c>
      <c r="O189" s="180" t="s">
        <v>3</v>
      </c>
      <c r="P189" s="180" t="s">
        <v>435</v>
      </c>
      <c r="Q189" s="241">
        <v>2018</v>
      </c>
      <c r="R189" s="241">
        <v>2019</v>
      </c>
      <c r="S189" s="241">
        <v>2020</v>
      </c>
      <c r="T189" s="241">
        <v>2021</v>
      </c>
      <c r="U189" s="242">
        <v>2022</v>
      </c>
      <c r="V189" s="180" t="s">
        <v>0</v>
      </c>
      <c r="W189" s="180" t="s">
        <v>1</v>
      </c>
      <c r="X189" s="180" t="s">
        <v>2</v>
      </c>
      <c r="Y189" s="180" t="s">
        <v>3</v>
      </c>
      <c r="Z189" s="180" t="s">
        <v>435</v>
      </c>
      <c r="AA189" s="181" t="s">
        <v>5</v>
      </c>
      <c r="AB189" s="181" t="s">
        <v>6</v>
      </c>
      <c r="AC189" s="181" t="s">
        <v>7</v>
      </c>
      <c r="AD189" s="181" t="s">
        <v>8</v>
      </c>
      <c r="AE189" s="181" t="s">
        <v>435</v>
      </c>
    </row>
    <row r="190" spans="2:31" ht="24" x14ac:dyDescent="0.25">
      <c r="B190" s="59" t="s">
        <v>336</v>
      </c>
      <c r="C190" s="178" t="s">
        <v>307</v>
      </c>
      <c r="D190" s="178">
        <v>4.3</v>
      </c>
      <c r="E190" s="178">
        <v>6.2</v>
      </c>
      <c r="F190" s="178">
        <v>6.8</v>
      </c>
      <c r="G190" s="161">
        <v>9.1</v>
      </c>
      <c r="H190" s="161">
        <v>9.3000000000000007</v>
      </c>
      <c r="I190" s="161">
        <v>10.4</v>
      </c>
      <c r="J190" s="161">
        <v>9.8000000000000007</v>
      </c>
      <c r="K190" s="161">
        <v>9.8000000000000007</v>
      </c>
      <c r="L190" s="173"/>
      <c r="M190" s="132">
        <f>AVERAGE(G190:K190)</f>
        <v>9.6799999999999979</v>
      </c>
      <c r="N190" s="132">
        <f>MAX(G190:K190)-MIN(G190:K190)</f>
        <v>1.3000000000000007</v>
      </c>
      <c r="O190" s="132">
        <f>_xlfn.STDEV.P(G190:K190)</f>
        <v>0.45343136195018552</v>
      </c>
      <c r="P190" s="132">
        <f>(U190-M190)</f>
        <v>-5.6799999999999979</v>
      </c>
      <c r="Q190" s="161">
        <v>6.6</v>
      </c>
      <c r="R190" s="161">
        <v>9.1</v>
      </c>
      <c r="S190" s="161">
        <v>5.7</v>
      </c>
      <c r="T190" s="161">
        <v>6.4</v>
      </c>
      <c r="U190" s="174">
        <v>4</v>
      </c>
      <c r="V190" s="173"/>
      <c r="W190" s="132">
        <f>AVERAGE(Q190:U190)</f>
        <v>6.3599999999999994</v>
      </c>
      <c r="X190" s="132">
        <f>MAX(Q190:U190)-MIN(Q190:U190)</f>
        <v>5.0999999999999996</v>
      </c>
      <c r="Y190" s="132">
        <f>_xlfn.STDEV.P(Q190:U190)</f>
        <v>1.6475436261295193</v>
      </c>
      <c r="Z190" s="132">
        <f>(U190-W190)</f>
        <v>-2.3599999999999994</v>
      </c>
      <c r="AA190" s="175"/>
      <c r="AB190" s="131">
        <f>AVERAGE(Q190:U190,G190:K190)</f>
        <v>8.02</v>
      </c>
      <c r="AC190" s="131">
        <f>MAX(Q190:U190,G190:K190)-MIN(Q190:U190,G190:K190)</f>
        <v>6.4</v>
      </c>
      <c r="AD190" s="131">
        <f>_xlfn.STDEV.P(Q190:U190,G190:K190)</f>
        <v>2.0531926358722417</v>
      </c>
      <c r="AE190" s="131">
        <f>(U190-AB190)</f>
        <v>-4.0199999999999996</v>
      </c>
    </row>
    <row r="191" spans="2:31" ht="15.75" thickBot="1" x14ac:dyDescent="0.3">
      <c r="B191" s="58" t="s">
        <v>350</v>
      </c>
      <c r="C191" s="169" t="s">
        <v>307</v>
      </c>
      <c r="D191" s="260">
        <f>(D190-D192)</f>
        <v>-2.2000000000000002</v>
      </c>
      <c r="E191" s="260">
        <f t="shared" ref="E191:H191" si="409">(E190-E192)</f>
        <v>-0.79999999999999982</v>
      </c>
      <c r="F191" s="260">
        <f t="shared" si="409"/>
        <v>-3.1000000000000005</v>
      </c>
      <c r="G191" s="165">
        <f t="shared" si="409"/>
        <v>-0.90000000000000036</v>
      </c>
      <c r="H191" s="165">
        <f t="shared" si="409"/>
        <v>0.30000000000000071</v>
      </c>
      <c r="I191" s="165">
        <f>(I190-I192)</f>
        <v>-0.69999999999999929</v>
      </c>
      <c r="J191" s="165">
        <f t="shared" ref="J191:K191" si="410">(J190-J192)</f>
        <v>1.4000000000000004</v>
      </c>
      <c r="K191" s="165">
        <f t="shared" si="410"/>
        <v>0</v>
      </c>
      <c r="L191" s="166"/>
      <c r="M191" s="163">
        <f>AVERAGE(G191:K191)</f>
        <v>2.0000000000000285E-2</v>
      </c>
      <c r="N191" s="163">
        <f>(N190-N192)</f>
        <v>-1.3999999999999986</v>
      </c>
      <c r="O191" s="163">
        <f>(O190-O192)</f>
        <v>-0.4665686380498143</v>
      </c>
      <c r="P191" s="163">
        <f>(U191-M191)</f>
        <v>-1.5200000000000002</v>
      </c>
      <c r="Q191" s="165">
        <f t="shared" ref="Q191" si="411">(Q190-Q192)</f>
        <v>-1.9000000000000004</v>
      </c>
      <c r="R191" s="165">
        <f>(R190-R192)</f>
        <v>1.5</v>
      </c>
      <c r="S191" s="165">
        <f>(S190-S192)</f>
        <v>-1.8999999999999995</v>
      </c>
      <c r="T191" s="165">
        <f>(T190-T192)</f>
        <v>0.40000000000000036</v>
      </c>
      <c r="U191" s="167">
        <f>(U190-U192)</f>
        <v>-1.5</v>
      </c>
      <c r="V191" s="166"/>
      <c r="W191" s="163">
        <f>AVERAGE(Q191:U191)</f>
        <v>-0.67999999999999994</v>
      </c>
      <c r="X191" s="163">
        <f>(X190-X192)</f>
        <v>2.0999999999999996</v>
      </c>
      <c r="Y191" s="163">
        <f>(Y190-Y192)</f>
        <v>0.53291364268210262</v>
      </c>
      <c r="Z191" s="163">
        <f>(Z190-Z192)</f>
        <v>-0.81999999999999851</v>
      </c>
      <c r="AA191" s="168"/>
      <c r="AB191" s="164">
        <f>(AB190-AB192)</f>
        <v>-0.33000000000000007</v>
      </c>
      <c r="AC191" s="164">
        <f>(AC190-AC192)</f>
        <v>0.80000000000000071</v>
      </c>
      <c r="AD191" s="164">
        <f>(AD190-AD192)</f>
        <v>0.39171738778697662</v>
      </c>
      <c r="AE191" s="164">
        <f>(AE190-AE192)</f>
        <v>-1.17</v>
      </c>
    </row>
    <row r="192" spans="2:31" ht="36" x14ac:dyDescent="0.25">
      <c r="B192" s="160" t="s">
        <v>352</v>
      </c>
      <c r="C192" s="176" t="s">
        <v>307</v>
      </c>
      <c r="D192" s="176">
        <v>6.5</v>
      </c>
      <c r="E192" s="176">
        <v>7</v>
      </c>
      <c r="F192" s="176">
        <v>9.9</v>
      </c>
      <c r="G192" s="154">
        <v>10</v>
      </c>
      <c r="H192" s="154">
        <v>9</v>
      </c>
      <c r="I192" s="154">
        <v>11.1</v>
      </c>
      <c r="J192" s="154">
        <v>8.4</v>
      </c>
      <c r="K192" s="154">
        <v>9.8000000000000007</v>
      </c>
      <c r="L192" s="170"/>
      <c r="M192" s="141">
        <f>AVERAGE(G192:K192)</f>
        <v>9.66</v>
      </c>
      <c r="N192" s="141">
        <f>MAX(G192:K192)-MIN(G192:K192)</f>
        <v>2.6999999999999993</v>
      </c>
      <c r="O192" s="141">
        <f>_xlfn.STDEV.P(G192:K192)</f>
        <v>0.91999999999999982</v>
      </c>
      <c r="P192" s="141">
        <f>(U192-M192)</f>
        <v>-4.16</v>
      </c>
      <c r="Q192" s="154">
        <v>8.5</v>
      </c>
      <c r="R192" s="154">
        <v>7.6</v>
      </c>
      <c r="S192" s="154">
        <v>7.6</v>
      </c>
      <c r="T192" s="154">
        <v>6</v>
      </c>
      <c r="U192" s="171">
        <v>5.5</v>
      </c>
      <c r="V192" s="170"/>
      <c r="W192" s="141">
        <f>AVERAGE(Q192:U192)</f>
        <v>7.0400000000000009</v>
      </c>
      <c r="X192" s="141">
        <f>MAX(Q192:U192)-MIN(Q192:U192)</f>
        <v>3</v>
      </c>
      <c r="Y192" s="141">
        <f>_xlfn.STDEV.P(Q192:U192)</f>
        <v>1.1146299834474167</v>
      </c>
      <c r="Z192" s="141">
        <f>(U192-W192)</f>
        <v>-1.5400000000000009</v>
      </c>
      <c r="AA192" s="172"/>
      <c r="AB192" s="144">
        <f>AVERAGE(Q192:U192,G192:K192)</f>
        <v>8.35</v>
      </c>
      <c r="AC192" s="144">
        <f>MAX(Q192:U192,G192:K192)-MIN(Q192:U192,G192:K192)</f>
        <v>5.6</v>
      </c>
      <c r="AD192" s="144">
        <f>_xlfn.STDEV.P(Q192:U192,G192:K192)</f>
        <v>1.661475248085265</v>
      </c>
      <c r="AE192" s="144">
        <f>(U192-AB192)</f>
        <v>-2.8499999999999996</v>
      </c>
    </row>
  </sheetData>
  <mergeCells count="13">
    <mergeCell ref="B1:AE1"/>
    <mergeCell ref="C182:AE182"/>
    <mergeCell ref="C188:AE188"/>
    <mergeCell ref="C167:AE167"/>
    <mergeCell ref="C3:AE3"/>
    <mergeCell ref="C19:AE19"/>
    <mergeCell ref="C39:AE39"/>
    <mergeCell ref="C51:AE51"/>
    <mergeCell ref="C63:AE63"/>
    <mergeCell ref="C117:AE117"/>
    <mergeCell ref="C137:AE137"/>
    <mergeCell ref="B17:AE17"/>
    <mergeCell ref="B180:AE180"/>
  </mergeCells>
  <pageMargins left="0.7" right="0.7" top="0.75" bottom="0.75" header="0.3" footer="0.3"/>
  <pageSetup paperSize="17" scale="8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E150"/>
  <sheetViews>
    <sheetView topLeftCell="A122" zoomScale="110" zoomScaleNormal="110" workbookViewId="0">
      <selection activeCell="U149" sqref="U149"/>
    </sheetView>
  </sheetViews>
  <sheetFormatPr defaultColWidth="8.85546875" defaultRowHeight="15" x14ac:dyDescent="0.25"/>
  <cols>
    <col min="1" max="1" width="1.7109375" customWidth="1"/>
    <col min="2" max="2" width="12.7109375" customWidth="1"/>
    <col min="3" max="27" width="7.7109375" customWidth="1"/>
    <col min="28" max="28" width="7.85546875" customWidth="1"/>
    <col min="29" max="31" width="7.7109375" customWidth="1"/>
  </cols>
  <sheetData>
    <row r="1" spans="2:31" x14ac:dyDescent="0.25">
      <c r="B1" s="287" t="s">
        <v>372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3" spans="2:31" x14ac:dyDescent="0.25">
      <c r="B3" s="274"/>
      <c r="C3" s="283" t="s">
        <v>263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</row>
    <row r="4" spans="2:31" ht="24.75" thickBot="1" x14ac:dyDescent="0.3">
      <c r="B4" s="18"/>
      <c r="C4" s="19">
        <v>2009</v>
      </c>
      <c r="D4" s="19">
        <v>2010</v>
      </c>
      <c r="E4" s="19">
        <v>2011</v>
      </c>
      <c r="F4" s="19">
        <v>2012</v>
      </c>
      <c r="G4" s="20">
        <v>2013</v>
      </c>
      <c r="H4" s="20">
        <v>2014</v>
      </c>
      <c r="I4" s="20">
        <v>2015</v>
      </c>
      <c r="J4" s="20">
        <v>2016</v>
      </c>
      <c r="K4" s="20">
        <v>2017</v>
      </c>
      <c r="L4" s="21" t="s">
        <v>0</v>
      </c>
      <c r="M4" s="21" t="s">
        <v>1</v>
      </c>
      <c r="N4" s="21" t="s">
        <v>2</v>
      </c>
      <c r="O4" s="21" t="s">
        <v>3</v>
      </c>
      <c r="P4" s="21" t="s">
        <v>435</v>
      </c>
      <c r="Q4" s="20">
        <v>2018</v>
      </c>
      <c r="R4" s="20">
        <v>2019</v>
      </c>
      <c r="S4" s="20">
        <v>2020</v>
      </c>
      <c r="T4" s="20">
        <v>2021</v>
      </c>
      <c r="U4" s="22">
        <v>2022</v>
      </c>
      <c r="V4" s="21" t="s">
        <v>0</v>
      </c>
      <c r="W4" s="21" t="s">
        <v>1</v>
      </c>
      <c r="X4" s="21" t="s">
        <v>2</v>
      </c>
      <c r="Y4" s="21" t="s">
        <v>3</v>
      </c>
      <c r="Z4" s="21" t="s">
        <v>435</v>
      </c>
      <c r="AA4" s="23" t="s">
        <v>5</v>
      </c>
      <c r="AB4" s="23" t="s">
        <v>6</v>
      </c>
      <c r="AC4" s="23" t="s">
        <v>7</v>
      </c>
      <c r="AD4" s="23" t="s">
        <v>8</v>
      </c>
      <c r="AE4" s="23" t="s">
        <v>435</v>
      </c>
    </row>
    <row r="5" spans="2:31" x14ac:dyDescent="0.25">
      <c r="B5" s="59" t="s">
        <v>259</v>
      </c>
      <c r="C5" s="38" t="s">
        <v>307</v>
      </c>
      <c r="D5" s="38">
        <v>0</v>
      </c>
      <c r="E5" s="38">
        <v>2</v>
      </c>
      <c r="F5" s="38">
        <v>1</v>
      </c>
      <c r="G5" s="39">
        <v>0</v>
      </c>
      <c r="H5" s="39">
        <v>1</v>
      </c>
      <c r="I5" s="39">
        <v>0</v>
      </c>
      <c r="J5" s="39">
        <v>0</v>
      </c>
      <c r="K5" s="39">
        <v>0</v>
      </c>
      <c r="L5" s="40">
        <f>SUM(G5:K5)</f>
        <v>1</v>
      </c>
      <c r="M5" s="141">
        <f>AVERAGE(G5:K5)</f>
        <v>0.2</v>
      </c>
      <c r="N5" s="40">
        <f>MAX(G5:K5)-MIN(G5:K5)</f>
        <v>1</v>
      </c>
      <c r="O5" s="141">
        <f>_xlfn.STDEV.P(G5:K5)</f>
        <v>0.4</v>
      </c>
      <c r="P5" s="141">
        <f>(U5-M5)</f>
        <v>0.8</v>
      </c>
      <c r="Q5" s="39">
        <v>0</v>
      </c>
      <c r="R5" s="39">
        <v>2</v>
      </c>
      <c r="S5" s="39">
        <v>0</v>
      </c>
      <c r="T5" s="39">
        <v>0</v>
      </c>
      <c r="U5" s="41">
        <v>1</v>
      </c>
      <c r="V5" s="40">
        <f>SUM(Q5:U5)</f>
        <v>3</v>
      </c>
      <c r="W5" s="141">
        <f>AVERAGE(Q5:U5)</f>
        <v>0.6</v>
      </c>
      <c r="X5" s="40">
        <f>MAX(Q5:U5)-MIN(Q5:U5)</f>
        <v>2</v>
      </c>
      <c r="Y5" s="141">
        <f>_xlfn.STDEV.P(Q5:U5)</f>
        <v>0.8</v>
      </c>
      <c r="Z5" s="141">
        <f>(U5-W5)</f>
        <v>0.4</v>
      </c>
      <c r="AA5" s="42">
        <f>SUM(Q5:U5,G5:K5)</f>
        <v>4</v>
      </c>
      <c r="AB5" s="42">
        <f>AVERAGE(Q5:U5,G5:K5)</f>
        <v>0.4</v>
      </c>
      <c r="AC5" s="42">
        <f>MAX(Q5:U5,F5:K5)-MIN(Q5:U5,G5:K5)</f>
        <v>2</v>
      </c>
      <c r="AD5" s="144">
        <f>_xlfn.STDEV.P(Q5:U5,G5:K5)</f>
        <v>0.66332495807107994</v>
      </c>
      <c r="AE5" s="144">
        <f>(U5-AB5)</f>
        <v>0.6</v>
      </c>
    </row>
    <row r="6" spans="2:31" ht="15.75" thickBot="1" x14ac:dyDescent="0.3">
      <c r="B6" s="58" t="s">
        <v>28</v>
      </c>
      <c r="C6" s="43" t="s">
        <v>307</v>
      </c>
      <c r="D6" s="247">
        <f>(D5/D13)</f>
        <v>0</v>
      </c>
      <c r="E6" s="247">
        <f t="shared" ref="E6:H6" si="0">(E5/E13)</f>
        <v>0.66666666666666663</v>
      </c>
      <c r="F6" s="247">
        <f t="shared" si="0"/>
        <v>0.14285714285714285</v>
      </c>
      <c r="G6" s="138">
        <f t="shared" si="0"/>
        <v>0</v>
      </c>
      <c r="H6" s="138">
        <f t="shared" si="0"/>
        <v>9.0909090909090912E-2</v>
      </c>
      <c r="I6" s="138">
        <f>(I5/I13)</f>
        <v>0</v>
      </c>
      <c r="J6" s="138">
        <f t="shared" ref="J6:K6" si="1">(J5/J13)</f>
        <v>0</v>
      </c>
      <c r="K6" s="138">
        <f t="shared" si="1"/>
        <v>0</v>
      </c>
      <c r="L6" s="139">
        <f t="shared" ref="L6" si="2">(L5/L13)</f>
        <v>3.125E-2</v>
      </c>
      <c r="M6" s="195"/>
      <c r="N6" s="195"/>
      <c r="O6" s="195"/>
      <c r="P6" s="195"/>
      <c r="Q6" s="138">
        <f t="shared" ref="Q6:T6" si="3">(Q5/Q13)</f>
        <v>0</v>
      </c>
      <c r="R6" s="138">
        <f t="shared" si="3"/>
        <v>0.25</v>
      </c>
      <c r="S6" s="138">
        <f t="shared" si="3"/>
        <v>0</v>
      </c>
      <c r="T6" s="138">
        <f t="shared" si="3"/>
        <v>0</v>
      </c>
      <c r="U6" s="136">
        <f t="shared" ref="U6:AA6" si="4">(U5/U13)</f>
        <v>0.14285714285714285</v>
      </c>
      <c r="V6" s="139">
        <f t="shared" si="4"/>
        <v>0.1</v>
      </c>
      <c r="W6" s="195"/>
      <c r="X6" s="195"/>
      <c r="Y6" s="195"/>
      <c r="Z6" s="195"/>
      <c r="AA6" s="140">
        <f t="shared" si="4"/>
        <v>6.4516129032258063E-2</v>
      </c>
      <c r="AB6" s="189"/>
      <c r="AC6" s="189"/>
      <c r="AD6" s="189"/>
      <c r="AE6" s="189"/>
    </row>
    <row r="7" spans="2:31" x14ac:dyDescent="0.25">
      <c r="B7" s="59" t="s">
        <v>260</v>
      </c>
      <c r="C7" s="38" t="s">
        <v>307</v>
      </c>
      <c r="D7" s="38">
        <v>0</v>
      </c>
      <c r="E7" s="38">
        <v>0</v>
      </c>
      <c r="F7" s="38">
        <v>1</v>
      </c>
      <c r="G7" s="39">
        <v>0</v>
      </c>
      <c r="H7" s="39">
        <v>0</v>
      </c>
      <c r="I7" s="39">
        <v>1</v>
      </c>
      <c r="J7" s="39">
        <v>1</v>
      </c>
      <c r="K7" s="39">
        <v>0</v>
      </c>
      <c r="L7" s="40">
        <f t="shared" ref="L7:L11" si="5">SUM(G7:K7)</f>
        <v>2</v>
      </c>
      <c r="M7" s="141">
        <f t="shared" ref="M7:M11" si="6">AVERAGE(G7:K7)</f>
        <v>0.4</v>
      </c>
      <c r="N7" s="40">
        <f t="shared" ref="N7:N11" si="7">MAX(G7:K7)-MIN(G7:K7)</f>
        <v>1</v>
      </c>
      <c r="O7" s="141">
        <f t="shared" ref="O7:O11" si="8">_xlfn.STDEV.P(G7:K7)</f>
        <v>0.4898979485566356</v>
      </c>
      <c r="P7" s="141">
        <f>(U7-M7)</f>
        <v>0.6</v>
      </c>
      <c r="Q7" s="39">
        <v>0</v>
      </c>
      <c r="R7" s="39">
        <v>0</v>
      </c>
      <c r="S7" s="39">
        <v>0</v>
      </c>
      <c r="T7" s="39">
        <v>3</v>
      </c>
      <c r="U7" s="41">
        <v>1</v>
      </c>
      <c r="V7" s="40">
        <f>SUM(Q7:U7)</f>
        <v>4</v>
      </c>
      <c r="W7" s="141">
        <f>AVERAGE(Q7:U7)</f>
        <v>0.8</v>
      </c>
      <c r="X7" s="40">
        <f>MAX(Q7:U7)-MIN(Q7:U7)</f>
        <v>3</v>
      </c>
      <c r="Y7" s="141">
        <f>_xlfn.STDEV.P(Q7:U7)</f>
        <v>1.1661903789690602</v>
      </c>
      <c r="Z7" s="141">
        <f t="shared" ref="Z7:Z11" si="9">(U7-W7)</f>
        <v>0.19999999999999996</v>
      </c>
      <c r="AA7" s="42">
        <f t="shared" ref="AA7:AA11" si="10">SUM(Q7:U7,G7:K7)</f>
        <v>6</v>
      </c>
      <c r="AB7" s="42">
        <f t="shared" ref="AB7:AB11" si="11">AVERAGE(Q7:U7,G7:K7)</f>
        <v>0.6</v>
      </c>
      <c r="AC7" s="42">
        <f t="shared" ref="AC7:AC11" si="12">MAX(Q7:U7,F7:K7)-MIN(Q7:U7,G7:K7)</f>
        <v>3</v>
      </c>
      <c r="AD7" s="144">
        <f t="shared" ref="AD7:AD11" si="13">_xlfn.STDEV.P(Q7:U7,G7:K7)</f>
        <v>0.91651513899116799</v>
      </c>
      <c r="AE7" s="144">
        <f t="shared" ref="AE7:AE11" si="14">(U7-AB7)</f>
        <v>0.4</v>
      </c>
    </row>
    <row r="8" spans="2:31" ht="15.75" thickBot="1" x14ac:dyDescent="0.3">
      <c r="B8" s="58" t="s">
        <v>28</v>
      </c>
      <c r="C8" s="43" t="s">
        <v>307</v>
      </c>
      <c r="D8" s="247">
        <f>(D7/D13)</f>
        <v>0</v>
      </c>
      <c r="E8" s="247">
        <f t="shared" ref="E8:H8" si="15">(E7/E13)</f>
        <v>0</v>
      </c>
      <c r="F8" s="247">
        <f t="shared" si="15"/>
        <v>0.14285714285714285</v>
      </c>
      <c r="G8" s="138">
        <f t="shared" si="15"/>
        <v>0</v>
      </c>
      <c r="H8" s="138">
        <f t="shared" si="15"/>
        <v>0</v>
      </c>
      <c r="I8" s="138">
        <f>(I7/I13)</f>
        <v>0.1111111111111111</v>
      </c>
      <c r="J8" s="138">
        <f t="shared" ref="J8:K8" si="16">(J7/J13)</f>
        <v>0.14285714285714285</v>
      </c>
      <c r="K8" s="138">
        <f t="shared" si="16"/>
        <v>0</v>
      </c>
      <c r="L8" s="139">
        <f t="shared" ref="L8" si="17">(L7/L13)</f>
        <v>6.25E-2</v>
      </c>
      <c r="M8" s="195"/>
      <c r="N8" s="195"/>
      <c r="O8" s="195"/>
      <c r="P8" s="195"/>
      <c r="Q8" s="138">
        <f t="shared" ref="Q8:T8" si="18">(Q7/Q13)</f>
        <v>0</v>
      </c>
      <c r="R8" s="138">
        <f t="shared" si="18"/>
        <v>0</v>
      </c>
      <c r="S8" s="138">
        <f t="shared" si="18"/>
        <v>0</v>
      </c>
      <c r="T8" s="138">
        <f t="shared" si="18"/>
        <v>0.42857142857142855</v>
      </c>
      <c r="U8" s="136">
        <f t="shared" ref="U8:AA8" si="19">(U7/U13)</f>
        <v>0.14285714285714285</v>
      </c>
      <c r="V8" s="139">
        <f t="shared" si="19"/>
        <v>0.13333333333333333</v>
      </c>
      <c r="W8" s="195"/>
      <c r="X8" s="195"/>
      <c r="Y8" s="195"/>
      <c r="Z8" s="195"/>
      <c r="AA8" s="140">
        <f t="shared" si="19"/>
        <v>9.6774193548387094E-2</v>
      </c>
      <c r="AB8" s="189"/>
      <c r="AC8" s="189"/>
      <c r="AD8" s="189"/>
      <c r="AE8" s="189"/>
    </row>
    <row r="9" spans="2:31" x14ac:dyDescent="0.25">
      <c r="B9" s="59" t="s">
        <v>261</v>
      </c>
      <c r="C9" s="38" t="s">
        <v>307</v>
      </c>
      <c r="D9" s="38">
        <v>3</v>
      </c>
      <c r="E9" s="38">
        <v>1</v>
      </c>
      <c r="F9" s="38">
        <v>4</v>
      </c>
      <c r="G9" s="39">
        <v>2</v>
      </c>
      <c r="H9" s="39">
        <v>10</v>
      </c>
      <c r="I9" s="39">
        <v>6</v>
      </c>
      <c r="J9" s="39">
        <v>3</v>
      </c>
      <c r="K9" s="39">
        <v>2</v>
      </c>
      <c r="L9" s="40">
        <f t="shared" si="5"/>
        <v>23</v>
      </c>
      <c r="M9" s="141">
        <f t="shared" si="6"/>
        <v>4.5999999999999996</v>
      </c>
      <c r="N9" s="40">
        <f t="shared" si="7"/>
        <v>8</v>
      </c>
      <c r="O9" s="141">
        <f t="shared" si="8"/>
        <v>3.0724582991474434</v>
      </c>
      <c r="P9" s="141">
        <f>(U9-M9)</f>
        <v>0.40000000000000036</v>
      </c>
      <c r="Q9" s="39">
        <v>5</v>
      </c>
      <c r="R9" s="39">
        <v>6</v>
      </c>
      <c r="S9" s="39">
        <v>3</v>
      </c>
      <c r="T9" s="39">
        <v>4</v>
      </c>
      <c r="U9" s="41">
        <v>5</v>
      </c>
      <c r="V9" s="40">
        <f>SUM(Q9:U9)</f>
        <v>23</v>
      </c>
      <c r="W9" s="141">
        <f>AVERAGE(Q9:U9)</f>
        <v>4.5999999999999996</v>
      </c>
      <c r="X9" s="40">
        <f>MAX(Q9:U9)-MIN(Q9:U9)</f>
        <v>3</v>
      </c>
      <c r="Y9" s="141">
        <f>_xlfn.STDEV.P(Q9:U9)</f>
        <v>1.019803902718557</v>
      </c>
      <c r="Z9" s="141">
        <f t="shared" si="9"/>
        <v>0.40000000000000036</v>
      </c>
      <c r="AA9" s="42">
        <f t="shared" si="10"/>
        <v>46</v>
      </c>
      <c r="AB9" s="42">
        <f t="shared" si="11"/>
        <v>4.5999999999999996</v>
      </c>
      <c r="AC9" s="42">
        <f t="shared" si="12"/>
        <v>8</v>
      </c>
      <c r="AD9" s="144">
        <f t="shared" si="13"/>
        <v>2.2891046284519194</v>
      </c>
      <c r="AE9" s="144">
        <f t="shared" si="14"/>
        <v>0.40000000000000036</v>
      </c>
    </row>
    <row r="10" spans="2:31" ht="15.75" thickBot="1" x14ac:dyDescent="0.3">
      <c r="B10" s="58" t="s">
        <v>28</v>
      </c>
      <c r="C10" s="43" t="s">
        <v>307</v>
      </c>
      <c r="D10" s="251">
        <f>(D9/D13)</f>
        <v>1</v>
      </c>
      <c r="E10" s="247">
        <f t="shared" ref="E10:H10" si="20">(E9/E13)</f>
        <v>0.33333333333333331</v>
      </c>
      <c r="F10" s="247">
        <f t="shared" si="20"/>
        <v>0.5714285714285714</v>
      </c>
      <c r="G10" s="222">
        <f t="shared" si="20"/>
        <v>1</v>
      </c>
      <c r="H10" s="138">
        <f t="shared" si="20"/>
        <v>0.90909090909090906</v>
      </c>
      <c r="I10" s="138">
        <f>(I9/I13)</f>
        <v>0.66666666666666663</v>
      </c>
      <c r="J10" s="138">
        <f t="shared" ref="J10:K10" si="21">(J9/J13)</f>
        <v>0.42857142857142855</v>
      </c>
      <c r="K10" s="138">
        <f t="shared" si="21"/>
        <v>0.66666666666666663</v>
      </c>
      <c r="L10" s="139">
        <f t="shared" ref="L10" si="22">(L9/L13)</f>
        <v>0.71875</v>
      </c>
      <c r="M10" s="195"/>
      <c r="N10" s="195"/>
      <c r="O10" s="195"/>
      <c r="P10" s="195"/>
      <c r="Q10" s="138">
        <f t="shared" ref="Q10:T10" si="23">(Q9/Q13)</f>
        <v>1</v>
      </c>
      <c r="R10" s="138">
        <f t="shared" si="23"/>
        <v>0.75</v>
      </c>
      <c r="S10" s="138">
        <f t="shared" si="23"/>
        <v>1</v>
      </c>
      <c r="T10" s="138">
        <f t="shared" si="23"/>
        <v>0.5714285714285714</v>
      </c>
      <c r="U10" s="136">
        <f t="shared" ref="U10:AA10" si="24">(U9/U13)</f>
        <v>0.7142857142857143</v>
      </c>
      <c r="V10" s="139">
        <f t="shared" si="24"/>
        <v>0.76666666666666672</v>
      </c>
      <c r="W10" s="195"/>
      <c r="X10" s="195"/>
      <c r="Y10" s="195"/>
      <c r="Z10" s="195"/>
      <c r="AA10" s="140">
        <f t="shared" si="24"/>
        <v>0.74193548387096775</v>
      </c>
      <c r="AB10" s="189"/>
      <c r="AC10" s="189"/>
      <c r="AD10" s="189"/>
      <c r="AE10" s="189"/>
    </row>
    <row r="11" spans="2:31" x14ac:dyDescent="0.25">
      <c r="B11" s="59" t="s">
        <v>262</v>
      </c>
      <c r="C11" s="38" t="s">
        <v>307</v>
      </c>
      <c r="D11" s="38">
        <v>0</v>
      </c>
      <c r="E11" s="38">
        <v>0</v>
      </c>
      <c r="F11" s="38">
        <v>1</v>
      </c>
      <c r="G11" s="39">
        <v>0</v>
      </c>
      <c r="H11" s="39">
        <v>0</v>
      </c>
      <c r="I11" s="39">
        <v>2</v>
      </c>
      <c r="J11" s="39">
        <v>3</v>
      </c>
      <c r="K11" s="39">
        <v>1</v>
      </c>
      <c r="L11" s="40">
        <f t="shared" si="5"/>
        <v>6</v>
      </c>
      <c r="M11" s="141">
        <f t="shared" si="6"/>
        <v>1.2</v>
      </c>
      <c r="N11" s="40">
        <f t="shared" si="7"/>
        <v>3</v>
      </c>
      <c r="O11" s="141">
        <f t="shared" si="8"/>
        <v>1.1661903789690602</v>
      </c>
      <c r="P11" s="141">
        <f>(U11-M11)</f>
        <v>-1.2</v>
      </c>
      <c r="Q11" s="39">
        <v>0</v>
      </c>
      <c r="R11" s="39">
        <v>0</v>
      </c>
      <c r="S11" s="39">
        <v>0</v>
      </c>
      <c r="T11" s="39">
        <v>0</v>
      </c>
      <c r="U11" s="41">
        <v>0</v>
      </c>
      <c r="V11" s="40">
        <f>SUM(Q11:U11)</f>
        <v>0</v>
      </c>
      <c r="W11" s="141">
        <f>AVERAGE(Q11:U11)</f>
        <v>0</v>
      </c>
      <c r="X11" s="40">
        <f>MAX(Q11:U11)-MIN(Q11:U11)</f>
        <v>0</v>
      </c>
      <c r="Y11" s="141">
        <f>_xlfn.STDEV.P(Q11:U11)</f>
        <v>0</v>
      </c>
      <c r="Z11" s="141">
        <f t="shared" si="9"/>
        <v>0</v>
      </c>
      <c r="AA11" s="42">
        <f t="shared" si="10"/>
        <v>6</v>
      </c>
      <c r="AB11" s="42">
        <f t="shared" si="11"/>
        <v>0.6</v>
      </c>
      <c r="AC11" s="42">
        <f t="shared" si="12"/>
        <v>3</v>
      </c>
      <c r="AD11" s="144">
        <f t="shared" si="13"/>
        <v>1.019803902718557</v>
      </c>
      <c r="AE11" s="144">
        <f t="shared" si="14"/>
        <v>-0.6</v>
      </c>
    </row>
    <row r="12" spans="2:31" ht="15.75" thickBot="1" x14ac:dyDescent="0.3">
      <c r="B12" s="58" t="s">
        <v>28</v>
      </c>
      <c r="C12" s="43" t="s">
        <v>307</v>
      </c>
      <c r="D12" s="247">
        <f>(D11/D13)</f>
        <v>0</v>
      </c>
      <c r="E12" s="247">
        <f t="shared" ref="E12:H12" si="25">(E11/E13)</f>
        <v>0</v>
      </c>
      <c r="F12" s="247">
        <f t="shared" si="25"/>
        <v>0.14285714285714285</v>
      </c>
      <c r="G12" s="138">
        <f t="shared" si="25"/>
        <v>0</v>
      </c>
      <c r="H12" s="138">
        <f t="shared" si="25"/>
        <v>0</v>
      </c>
      <c r="I12" s="138">
        <f>(I11/I13)</f>
        <v>0.22222222222222221</v>
      </c>
      <c r="J12" s="138">
        <f t="shared" ref="J12:K12" si="26">(J11/J13)</f>
        <v>0.42857142857142855</v>
      </c>
      <c r="K12" s="138">
        <f t="shared" si="26"/>
        <v>0.33333333333333331</v>
      </c>
      <c r="L12" s="139">
        <f t="shared" ref="L12" si="27">(L11/L13)</f>
        <v>0.1875</v>
      </c>
      <c r="M12" s="195"/>
      <c r="N12" s="195"/>
      <c r="O12" s="195"/>
      <c r="P12" s="195"/>
      <c r="Q12" s="138">
        <f t="shared" ref="Q12:T12" si="28">(Q11/Q13)</f>
        <v>0</v>
      </c>
      <c r="R12" s="138">
        <f t="shared" si="28"/>
        <v>0</v>
      </c>
      <c r="S12" s="138">
        <f t="shared" si="28"/>
        <v>0</v>
      </c>
      <c r="T12" s="138">
        <f t="shared" si="28"/>
        <v>0</v>
      </c>
      <c r="U12" s="136">
        <f t="shared" ref="U12:AA12" si="29">(U11/U13)</f>
        <v>0</v>
      </c>
      <c r="V12" s="139">
        <f t="shared" si="29"/>
        <v>0</v>
      </c>
      <c r="W12" s="195"/>
      <c r="X12" s="195"/>
      <c r="Y12" s="195"/>
      <c r="Z12" s="195"/>
      <c r="AA12" s="140">
        <f t="shared" si="29"/>
        <v>9.6774193548387094E-2</v>
      </c>
      <c r="AB12" s="189"/>
      <c r="AC12" s="189"/>
      <c r="AD12" s="189"/>
      <c r="AE12" s="189"/>
    </row>
    <row r="13" spans="2:31" ht="24" x14ac:dyDescent="0.25">
      <c r="B13" s="36" t="s">
        <v>333</v>
      </c>
      <c r="C13" s="116" t="s">
        <v>307</v>
      </c>
      <c r="D13" s="116">
        <v>3</v>
      </c>
      <c r="E13" s="116">
        <v>3</v>
      </c>
      <c r="F13" s="116">
        <v>7</v>
      </c>
      <c r="G13" s="117">
        <v>2</v>
      </c>
      <c r="H13" s="117">
        <v>11</v>
      </c>
      <c r="I13" s="117">
        <v>9</v>
      </c>
      <c r="J13" s="117">
        <v>7</v>
      </c>
      <c r="K13" s="117">
        <v>3</v>
      </c>
      <c r="L13" s="118">
        <f>SUM(G13:K13)</f>
        <v>32</v>
      </c>
      <c r="M13" s="118">
        <f>AVERAGE(G13:K13)</f>
        <v>6.4</v>
      </c>
      <c r="N13" s="118">
        <f>MAX(G13:K13)-MIN(G13:K13)</f>
        <v>9</v>
      </c>
      <c r="O13" s="119">
        <f>_xlfn.STDEV.P(G13:K13)</f>
        <v>3.4409301068170506</v>
      </c>
      <c r="P13" s="118">
        <f>(U13-M13)</f>
        <v>0.59999999999999964</v>
      </c>
      <c r="Q13" s="117">
        <v>5</v>
      </c>
      <c r="R13" s="117">
        <v>8</v>
      </c>
      <c r="S13" s="117">
        <v>3</v>
      </c>
      <c r="T13" s="117">
        <v>7</v>
      </c>
      <c r="U13" s="120">
        <v>7</v>
      </c>
      <c r="V13" s="118">
        <f>SUM(Q13:U13)</f>
        <v>30</v>
      </c>
      <c r="W13" s="118">
        <f>AVERAGE(Q13:U13)</f>
        <v>6</v>
      </c>
      <c r="X13" s="118">
        <f>MAX(Q13:U13)-MIN(Q13:U13)</f>
        <v>5</v>
      </c>
      <c r="Y13" s="119">
        <f>_xlfn.STDEV.P(Q13:U13)</f>
        <v>1.7888543819998317</v>
      </c>
      <c r="Z13" s="118">
        <f>(U13-W13)</f>
        <v>1</v>
      </c>
      <c r="AA13" s="121">
        <f>SUM(Q13:U13,G13:K13)</f>
        <v>62</v>
      </c>
      <c r="AB13" s="121">
        <f>AVERAGE(Q13:U13,G13:K13)</f>
        <v>6.2</v>
      </c>
      <c r="AC13" s="121">
        <f>MAX(G13:K13,Q13:U13)-MIN(G13:K13,Q13:U13)</f>
        <v>9</v>
      </c>
      <c r="AD13" s="122">
        <f>_xlfn.STDEV.P(Q13:U13,G13:K13)</f>
        <v>2.7495454169735041</v>
      </c>
      <c r="AE13" s="121">
        <f>(U13-AB13)</f>
        <v>0.79999999999999982</v>
      </c>
    </row>
    <row r="15" spans="2:31" x14ac:dyDescent="0.25">
      <c r="B15" s="274"/>
      <c r="C15" s="283" t="s">
        <v>264</v>
      </c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</row>
    <row r="16" spans="2:31" ht="24.75" thickBot="1" x14ac:dyDescent="0.3">
      <c r="B16" s="18"/>
      <c r="C16" s="19">
        <v>2009</v>
      </c>
      <c r="D16" s="19">
        <v>2010</v>
      </c>
      <c r="E16" s="19">
        <v>2011</v>
      </c>
      <c r="F16" s="19">
        <v>2012</v>
      </c>
      <c r="G16" s="20">
        <v>2013</v>
      </c>
      <c r="H16" s="20">
        <v>2014</v>
      </c>
      <c r="I16" s="20">
        <v>2015</v>
      </c>
      <c r="J16" s="20">
        <v>2016</v>
      </c>
      <c r="K16" s="20">
        <v>2017</v>
      </c>
      <c r="L16" s="21" t="s">
        <v>0</v>
      </c>
      <c r="M16" s="21" t="s">
        <v>1</v>
      </c>
      <c r="N16" s="21" t="s">
        <v>2</v>
      </c>
      <c r="O16" s="21" t="s">
        <v>3</v>
      </c>
      <c r="P16" s="21" t="s">
        <v>435</v>
      </c>
      <c r="Q16" s="20">
        <v>2018</v>
      </c>
      <c r="R16" s="20">
        <v>2019</v>
      </c>
      <c r="S16" s="20">
        <v>2020</v>
      </c>
      <c r="T16" s="20">
        <v>2021</v>
      </c>
      <c r="U16" s="22">
        <v>2022</v>
      </c>
      <c r="V16" s="21" t="s">
        <v>0</v>
      </c>
      <c r="W16" s="21" t="s">
        <v>1</v>
      </c>
      <c r="X16" s="21" t="s">
        <v>2</v>
      </c>
      <c r="Y16" s="21" t="s">
        <v>3</v>
      </c>
      <c r="Z16" s="21" t="s">
        <v>435</v>
      </c>
      <c r="AA16" s="23" t="s">
        <v>5</v>
      </c>
      <c r="AB16" s="23" t="s">
        <v>6</v>
      </c>
      <c r="AC16" s="23" t="s">
        <v>7</v>
      </c>
      <c r="AD16" s="23" t="s">
        <v>8</v>
      </c>
      <c r="AE16" s="23" t="s">
        <v>435</v>
      </c>
    </row>
    <row r="17" spans="2:31" x14ac:dyDescent="0.25">
      <c r="B17" s="59" t="s">
        <v>154</v>
      </c>
      <c r="C17" s="38" t="s">
        <v>307</v>
      </c>
      <c r="D17" s="38">
        <v>0</v>
      </c>
      <c r="E17" s="38">
        <v>0</v>
      </c>
      <c r="F17" s="38">
        <v>1</v>
      </c>
      <c r="G17" s="39">
        <v>0</v>
      </c>
      <c r="H17" s="39">
        <v>3</v>
      </c>
      <c r="I17" s="39">
        <v>3</v>
      </c>
      <c r="J17" s="39">
        <v>0</v>
      </c>
      <c r="K17" s="39">
        <v>0</v>
      </c>
      <c r="L17" s="40">
        <f>SUM(G17:K17)</f>
        <v>6</v>
      </c>
      <c r="M17" s="40">
        <f>AVERAGE(G17:K17)</f>
        <v>1.2</v>
      </c>
      <c r="N17" s="40">
        <f>MAX(G17:K17)-MIN(G17:K17)</f>
        <v>3</v>
      </c>
      <c r="O17" s="141">
        <f>_xlfn.STDEV.P(G17:K17)</f>
        <v>1.4696938456699069</v>
      </c>
      <c r="P17" s="141">
        <f>(U17-M17)</f>
        <v>-1.2</v>
      </c>
      <c r="Q17" s="39">
        <v>3</v>
      </c>
      <c r="R17" s="39">
        <v>2</v>
      </c>
      <c r="S17" s="39">
        <v>1</v>
      </c>
      <c r="T17" s="39">
        <v>1</v>
      </c>
      <c r="U17" s="41">
        <v>0</v>
      </c>
      <c r="V17" s="40">
        <f>SUM(Q17:U17)</f>
        <v>7</v>
      </c>
      <c r="W17" s="141">
        <f>AVERAGE(Q17:U17)</f>
        <v>1.4</v>
      </c>
      <c r="X17" s="40">
        <f>MAX(Q17:U17)-MIN(Q17:U17)</f>
        <v>3</v>
      </c>
      <c r="Y17" s="141">
        <f>_xlfn.STDEV.P(Q17:U17)</f>
        <v>1.019803902718557</v>
      </c>
      <c r="Z17" s="141">
        <f>(U17-W17)</f>
        <v>-1.4</v>
      </c>
      <c r="AA17" s="42">
        <f>SUM(Q17:U17,G17:K17)</f>
        <v>13</v>
      </c>
      <c r="AB17" s="42">
        <f>AVERAGE(Q17:U17,G17:K17)</f>
        <v>1.3</v>
      </c>
      <c r="AC17" s="42">
        <f>MAX(Q17:U17,G17:K17)-MIN(Q17:U17,G17:K17)</f>
        <v>3</v>
      </c>
      <c r="AD17" s="144">
        <f>_xlfn.STDEV.P(Q17:U17,G17:K17)</f>
        <v>1.2688577540449522</v>
      </c>
      <c r="AE17" s="144">
        <f>(U17-AB17)</f>
        <v>-1.3</v>
      </c>
    </row>
    <row r="18" spans="2:31" ht="15.75" thickBot="1" x14ac:dyDescent="0.3">
      <c r="B18" s="58" t="s">
        <v>28</v>
      </c>
      <c r="C18" s="43" t="s">
        <v>307</v>
      </c>
      <c r="D18" s="247">
        <f>(D17/D27)</f>
        <v>0</v>
      </c>
      <c r="E18" s="247">
        <f t="shared" ref="E18:H18" si="30">(E17/E27)</f>
        <v>0</v>
      </c>
      <c r="F18" s="247">
        <f t="shared" si="30"/>
        <v>0.14285714285714285</v>
      </c>
      <c r="G18" s="138">
        <f t="shared" si="30"/>
        <v>0</v>
      </c>
      <c r="H18" s="138">
        <f t="shared" si="30"/>
        <v>0.27272727272727271</v>
      </c>
      <c r="I18" s="138">
        <f>(I17/I27)</f>
        <v>0.33333333333333331</v>
      </c>
      <c r="J18" s="138">
        <f t="shared" ref="J18:K18" si="31">(J17/J27)</f>
        <v>0</v>
      </c>
      <c r="K18" s="138">
        <f t="shared" si="31"/>
        <v>0</v>
      </c>
      <c r="L18" s="139">
        <f t="shared" ref="L18" si="32">(L17/L27)</f>
        <v>0.1875</v>
      </c>
      <c r="M18" s="195"/>
      <c r="N18" s="195"/>
      <c r="O18" s="195"/>
      <c r="P18" s="195"/>
      <c r="Q18" s="138">
        <f t="shared" ref="Q18:T18" si="33">(Q17/Q27)</f>
        <v>0.6</v>
      </c>
      <c r="R18" s="138">
        <f t="shared" si="33"/>
        <v>0.25</v>
      </c>
      <c r="S18" s="138">
        <f t="shared" si="33"/>
        <v>0.33333333333333331</v>
      </c>
      <c r="T18" s="138">
        <f t="shared" si="33"/>
        <v>0.14285714285714285</v>
      </c>
      <c r="U18" s="136">
        <f t="shared" ref="U18:AA18" si="34">(U17/U27)</f>
        <v>0</v>
      </c>
      <c r="V18" s="139">
        <f t="shared" si="34"/>
        <v>0.23333333333333334</v>
      </c>
      <c r="W18" s="195"/>
      <c r="X18" s="195"/>
      <c r="Y18" s="202"/>
      <c r="Z18" s="202"/>
      <c r="AA18" s="140">
        <f t="shared" si="34"/>
        <v>0.20967741935483872</v>
      </c>
      <c r="AB18" s="276"/>
      <c r="AC18" s="276"/>
      <c r="AD18" s="276"/>
      <c r="AE18" s="276"/>
    </row>
    <row r="19" spans="2:31" x14ac:dyDescent="0.25">
      <c r="B19" s="59" t="s">
        <v>155</v>
      </c>
      <c r="C19" s="38" t="s">
        <v>307</v>
      </c>
      <c r="D19" s="38">
        <v>2</v>
      </c>
      <c r="E19" s="38">
        <v>2</v>
      </c>
      <c r="F19" s="38">
        <v>2</v>
      </c>
      <c r="G19" s="39">
        <v>1</v>
      </c>
      <c r="H19" s="39">
        <v>4</v>
      </c>
      <c r="I19" s="39">
        <v>1</v>
      </c>
      <c r="J19" s="39">
        <v>2</v>
      </c>
      <c r="K19" s="39">
        <v>0</v>
      </c>
      <c r="L19" s="40">
        <f t="shared" ref="L19:L25" si="35">SUM(G19:K19)</f>
        <v>8</v>
      </c>
      <c r="M19" s="40">
        <f t="shared" ref="M19:M25" si="36">AVERAGE(G19:K19)</f>
        <v>1.6</v>
      </c>
      <c r="N19" s="40">
        <f t="shared" ref="N19:N25" si="37">MAX(G19:K19)-MIN(G19:K19)</f>
        <v>4</v>
      </c>
      <c r="O19" s="141">
        <f t="shared" ref="O19:O25" si="38">_xlfn.STDEV.P(G19:K19)</f>
        <v>1.3564659966250536</v>
      </c>
      <c r="P19" s="141">
        <f>(U19-M19)</f>
        <v>0.39999999999999991</v>
      </c>
      <c r="Q19" s="39">
        <v>0</v>
      </c>
      <c r="R19" s="39">
        <v>2</v>
      </c>
      <c r="S19" s="39">
        <v>1</v>
      </c>
      <c r="T19" s="39">
        <v>1</v>
      </c>
      <c r="U19" s="41">
        <v>2</v>
      </c>
      <c r="V19" s="40">
        <f>SUM(Q19:U19)</f>
        <v>6</v>
      </c>
      <c r="W19" s="141">
        <f>AVERAGE(Q19:U19)</f>
        <v>1.2</v>
      </c>
      <c r="X19" s="40">
        <f>MAX(Q19:U19)-MIN(Q19:U19)</f>
        <v>2</v>
      </c>
      <c r="Y19" s="141">
        <f>_xlfn.STDEV.P(Q19:U19)</f>
        <v>0.74833147735478833</v>
      </c>
      <c r="Z19" s="141">
        <f t="shared" ref="Z19:Z25" si="39">(U19-W19)</f>
        <v>0.8</v>
      </c>
      <c r="AA19" s="42">
        <f t="shared" ref="AA19:AA25" si="40">SUM(Q19:U19,G19:K19)</f>
        <v>14</v>
      </c>
      <c r="AB19" s="42">
        <f t="shared" ref="AB19:AB25" si="41">AVERAGE(Q19:U19,G19:K19)</f>
        <v>1.4</v>
      </c>
      <c r="AC19" s="42">
        <f t="shared" ref="AC19:AC25" si="42">MAX(Q19:U19,G19:K19)-MIN(Q19:U19,G19:K19)</f>
        <v>4</v>
      </c>
      <c r="AD19" s="144">
        <f t="shared" ref="AD19:AD25" si="43">_xlfn.STDEV.P(Q19:U19,G19:K19)</f>
        <v>1.1135528725660044</v>
      </c>
      <c r="AE19" s="144">
        <f t="shared" ref="AE19:AE25" si="44">(U19-AB19)</f>
        <v>0.60000000000000009</v>
      </c>
    </row>
    <row r="20" spans="2:31" ht="15.75" thickBot="1" x14ac:dyDescent="0.3">
      <c r="B20" s="58" t="s">
        <v>28</v>
      </c>
      <c r="C20" s="43" t="s">
        <v>307</v>
      </c>
      <c r="D20" s="247">
        <f>(D19/D27)</f>
        <v>0.66666666666666663</v>
      </c>
      <c r="E20" s="247">
        <f t="shared" ref="E20:H20" si="45">(E19/E27)</f>
        <v>0.66666666666666663</v>
      </c>
      <c r="F20" s="247">
        <f t="shared" si="45"/>
        <v>0.2857142857142857</v>
      </c>
      <c r="G20" s="138">
        <f t="shared" si="45"/>
        <v>0.5</v>
      </c>
      <c r="H20" s="138">
        <f t="shared" si="45"/>
        <v>0.36363636363636365</v>
      </c>
      <c r="I20" s="138">
        <f>(I19/I27)</f>
        <v>0.1111111111111111</v>
      </c>
      <c r="J20" s="138">
        <f t="shared" ref="J20:K20" si="46">(J19/J27)</f>
        <v>0.2857142857142857</v>
      </c>
      <c r="K20" s="138">
        <f t="shared" si="46"/>
        <v>0</v>
      </c>
      <c r="L20" s="139">
        <f t="shared" ref="L20" si="47">(L19/L27)</f>
        <v>0.25</v>
      </c>
      <c r="M20" s="195"/>
      <c r="N20" s="195"/>
      <c r="O20" s="195"/>
      <c r="P20" s="195"/>
      <c r="Q20" s="138">
        <f t="shared" ref="Q20:T20" si="48">(Q19/Q27)</f>
        <v>0</v>
      </c>
      <c r="R20" s="138">
        <f t="shared" si="48"/>
        <v>0.25</v>
      </c>
      <c r="S20" s="138">
        <f t="shared" si="48"/>
        <v>0.33333333333333331</v>
      </c>
      <c r="T20" s="138">
        <f t="shared" si="48"/>
        <v>0.14285714285714285</v>
      </c>
      <c r="U20" s="136">
        <f t="shared" ref="U20:AA20" si="49">(U19/U27)</f>
        <v>0.2857142857142857</v>
      </c>
      <c r="V20" s="139">
        <f t="shared" si="49"/>
        <v>0.2</v>
      </c>
      <c r="W20" s="195"/>
      <c r="X20" s="195"/>
      <c r="Y20" s="202"/>
      <c r="Z20" s="202"/>
      <c r="AA20" s="140">
        <f t="shared" si="49"/>
        <v>0.22580645161290322</v>
      </c>
      <c r="AB20" s="276"/>
      <c r="AC20" s="276"/>
      <c r="AD20" s="276"/>
      <c r="AE20" s="276"/>
    </row>
    <row r="21" spans="2:31" x14ac:dyDescent="0.25">
      <c r="B21" s="59" t="s">
        <v>156</v>
      </c>
      <c r="C21" s="38" t="s">
        <v>307</v>
      </c>
      <c r="D21" s="38">
        <v>0</v>
      </c>
      <c r="E21" s="38">
        <v>0</v>
      </c>
      <c r="F21" s="38">
        <v>1</v>
      </c>
      <c r="G21" s="39">
        <v>1</v>
      </c>
      <c r="H21" s="39">
        <v>2</v>
      </c>
      <c r="I21" s="39">
        <v>1</v>
      </c>
      <c r="J21" s="39">
        <v>1</v>
      </c>
      <c r="K21" s="39">
        <v>0</v>
      </c>
      <c r="L21" s="40">
        <f t="shared" si="35"/>
        <v>5</v>
      </c>
      <c r="M21" s="40">
        <f t="shared" si="36"/>
        <v>1</v>
      </c>
      <c r="N21" s="40">
        <f t="shared" si="37"/>
        <v>2</v>
      </c>
      <c r="O21" s="141">
        <f t="shared" si="38"/>
        <v>0.63245553203367588</v>
      </c>
      <c r="P21" s="141">
        <f>(U21-M21)</f>
        <v>0</v>
      </c>
      <c r="Q21" s="39">
        <v>1</v>
      </c>
      <c r="R21" s="39">
        <v>1</v>
      </c>
      <c r="S21" s="39">
        <v>0</v>
      </c>
      <c r="T21" s="39">
        <v>3</v>
      </c>
      <c r="U21" s="41">
        <v>1</v>
      </c>
      <c r="V21" s="40">
        <f>SUM(Q21:U21)</f>
        <v>6</v>
      </c>
      <c r="W21" s="141">
        <f>AVERAGE(Q21:U21)</f>
        <v>1.2</v>
      </c>
      <c r="X21" s="40">
        <f>MAX(Q21:U21)-MIN(Q21:U21)</f>
        <v>3</v>
      </c>
      <c r="Y21" s="141">
        <f>_xlfn.STDEV.P(Q21:U21)</f>
        <v>0.9797958971132712</v>
      </c>
      <c r="Z21" s="141">
        <f t="shared" si="39"/>
        <v>-0.19999999999999996</v>
      </c>
      <c r="AA21" s="42">
        <f t="shared" si="40"/>
        <v>11</v>
      </c>
      <c r="AB21" s="42">
        <f t="shared" si="41"/>
        <v>1.1000000000000001</v>
      </c>
      <c r="AC21" s="42">
        <f t="shared" si="42"/>
        <v>3</v>
      </c>
      <c r="AD21" s="144">
        <f t="shared" si="43"/>
        <v>0.83066238629180744</v>
      </c>
      <c r="AE21" s="144">
        <f t="shared" si="44"/>
        <v>-0.10000000000000009</v>
      </c>
    </row>
    <row r="22" spans="2:31" ht="15.75" thickBot="1" x14ac:dyDescent="0.3">
      <c r="B22" s="58" t="s">
        <v>28</v>
      </c>
      <c r="C22" s="43" t="s">
        <v>307</v>
      </c>
      <c r="D22" s="247">
        <f>(D21/D27)</f>
        <v>0</v>
      </c>
      <c r="E22" s="247">
        <f t="shared" ref="E22:H22" si="50">(E21/E27)</f>
        <v>0</v>
      </c>
      <c r="F22" s="247">
        <f t="shared" si="50"/>
        <v>0.14285714285714285</v>
      </c>
      <c r="G22" s="138">
        <f t="shared" si="50"/>
        <v>0.5</v>
      </c>
      <c r="H22" s="138">
        <f t="shared" si="50"/>
        <v>0.18181818181818182</v>
      </c>
      <c r="I22" s="138">
        <f>(I21/I27)</f>
        <v>0.1111111111111111</v>
      </c>
      <c r="J22" s="138">
        <f t="shared" ref="J22:K22" si="51">(J21/J27)</f>
        <v>0.14285714285714285</v>
      </c>
      <c r="K22" s="138">
        <f t="shared" si="51"/>
        <v>0</v>
      </c>
      <c r="L22" s="139">
        <f t="shared" ref="L22" si="52">(L21/L27)</f>
        <v>0.15625</v>
      </c>
      <c r="M22" s="195"/>
      <c r="N22" s="195"/>
      <c r="O22" s="195"/>
      <c r="P22" s="195"/>
      <c r="Q22" s="138">
        <f t="shared" ref="Q22:T22" si="53">(Q21/Q27)</f>
        <v>0.2</v>
      </c>
      <c r="R22" s="138">
        <f t="shared" si="53"/>
        <v>0.125</v>
      </c>
      <c r="S22" s="138">
        <f t="shared" si="53"/>
        <v>0</v>
      </c>
      <c r="T22" s="138">
        <f t="shared" si="53"/>
        <v>0.42857142857142855</v>
      </c>
      <c r="U22" s="136">
        <f t="shared" ref="U22:AA22" si="54">(U21/U27)</f>
        <v>0.14285714285714285</v>
      </c>
      <c r="V22" s="139">
        <f t="shared" si="54"/>
        <v>0.2</v>
      </c>
      <c r="W22" s="195"/>
      <c r="X22" s="195"/>
      <c r="Y22" s="202"/>
      <c r="Z22" s="202"/>
      <c r="AA22" s="140">
        <f t="shared" si="54"/>
        <v>0.17741935483870969</v>
      </c>
      <c r="AB22" s="276"/>
      <c r="AC22" s="276"/>
      <c r="AD22" s="276"/>
      <c r="AE22" s="276"/>
    </row>
    <row r="23" spans="2:31" x14ac:dyDescent="0.25">
      <c r="B23" s="59" t="s">
        <v>157</v>
      </c>
      <c r="C23" s="38" t="s">
        <v>307</v>
      </c>
      <c r="D23" s="38">
        <v>1</v>
      </c>
      <c r="E23" s="38">
        <v>0</v>
      </c>
      <c r="F23" s="38">
        <v>2</v>
      </c>
      <c r="G23" s="39">
        <v>0</v>
      </c>
      <c r="H23" s="39">
        <v>1</v>
      </c>
      <c r="I23" s="39">
        <v>1</v>
      </c>
      <c r="J23" s="39">
        <v>2</v>
      </c>
      <c r="K23" s="39">
        <v>2</v>
      </c>
      <c r="L23" s="40">
        <f t="shared" si="35"/>
        <v>6</v>
      </c>
      <c r="M23" s="40">
        <f t="shared" si="36"/>
        <v>1.2</v>
      </c>
      <c r="N23" s="40">
        <f t="shared" si="37"/>
        <v>2</v>
      </c>
      <c r="O23" s="141">
        <f t="shared" si="38"/>
        <v>0.74833147735478833</v>
      </c>
      <c r="P23" s="141">
        <f>(U23-M23)</f>
        <v>0.8</v>
      </c>
      <c r="Q23" s="39">
        <v>0</v>
      </c>
      <c r="R23" s="39">
        <v>0</v>
      </c>
      <c r="S23" s="39">
        <v>1</v>
      </c>
      <c r="T23" s="39">
        <v>0</v>
      </c>
      <c r="U23" s="41">
        <v>2</v>
      </c>
      <c r="V23" s="40">
        <f>SUM(Q23:U23)</f>
        <v>3</v>
      </c>
      <c r="W23" s="141">
        <f>AVERAGE(Q23:U23)</f>
        <v>0.6</v>
      </c>
      <c r="X23" s="40">
        <f>MAX(Q23:U23)-MIN(Q23:U23)</f>
        <v>2</v>
      </c>
      <c r="Y23" s="141">
        <f>_xlfn.STDEV.P(Q23:U23)</f>
        <v>0.8</v>
      </c>
      <c r="Z23" s="141">
        <f t="shared" si="39"/>
        <v>1.4</v>
      </c>
      <c r="AA23" s="42">
        <f t="shared" si="40"/>
        <v>9</v>
      </c>
      <c r="AB23" s="42">
        <f t="shared" si="41"/>
        <v>0.9</v>
      </c>
      <c r="AC23" s="42">
        <f t="shared" si="42"/>
        <v>2</v>
      </c>
      <c r="AD23" s="144">
        <f t="shared" si="43"/>
        <v>0.83066238629180744</v>
      </c>
      <c r="AE23" s="144">
        <f t="shared" si="44"/>
        <v>1.1000000000000001</v>
      </c>
    </row>
    <row r="24" spans="2:31" ht="15.75" thickBot="1" x14ac:dyDescent="0.3">
      <c r="B24" s="58" t="s">
        <v>28</v>
      </c>
      <c r="C24" s="43" t="s">
        <v>307</v>
      </c>
      <c r="D24" s="247">
        <f>(D23/D27)</f>
        <v>0.33333333333333331</v>
      </c>
      <c r="E24" s="247">
        <f t="shared" ref="E24:H24" si="55">(E23/E27)</f>
        <v>0</v>
      </c>
      <c r="F24" s="247">
        <f t="shared" si="55"/>
        <v>0.2857142857142857</v>
      </c>
      <c r="G24" s="138">
        <f t="shared" si="55"/>
        <v>0</v>
      </c>
      <c r="H24" s="138">
        <f t="shared" si="55"/>
        <v>9.0909090909090912E-2</v>
      </c>
      <c r="I24" s="138">
        <f>(I23/I27)</f>
        <v>0.1111111111111111</v>
      </c>
      <c r="J24" s="138">
        <f t="shared" ref="J24:K24" si="56">(J23/J27)</f>
        <v>0.2857142857142857</v>
      </c>
      <c r="K24" s="138">
        <f t="shared" si="56"/>
        <v>0.66666666666666663</v>
      </c>
      <c r="L24" s="139">
        <f t="shared" ref="L24" si="57">(L23/L27)</f>
        <v>0.1875</v>
      </c>
      <c r="M24" s="195"/>
      <c r="N24" s="195"/>
      <c r="O24" s="195"/>
      <c r="P24" s="195"/>
      <c r="Q24" s="138">
        <f t="shared" ref="Q24:T24" si="58">(Q23/Q27)</f>
        <v>0</v>
      </c>
      <c r="R24" s="138">
        <f t="shared" si="58"/>
        <v>0</v>
      </c>
      <c r="S24" s="138">
        <f t="shared" si="58"/>
        <v>0.33333333333333331</v>
      </c>
      <c r="T24" s="138">
        <f t="shared" si="58"/>
        <v>0</v>
      </c>
      <c r="U24" s="136">
        <f t="shared" ref="U24:AA24" si="59">(U23/U27)</f>
        <v>0.2857142857142857</v>
      </c>
      <c r="V24" s="139">
        <f t="shared" si="59"/>
        <v>0.1</v>
      </c>
      <c r="W24" s="195"/>
      <c r="X24" s="195"/>
      <c r="Y24" s="202"/>
      <c r="Z24" s="202"/>
      <c r="AA24" s="140">
        <f t="shared" si="59"/>
        <v>0.14516129032258066</v>
      </c>
      <c r="AB24" s="276"/>
      <c r="AC24" s="276"/>
      <c r="AD24" s="276"/>
      <c r="AE24" s="276"/>
    </row>
    <row r="25" spans="2:31" x14ac:dyDescent="0.25">
      <c r="B25" s="63" t="s">
        <v>158</v>
      </c>
      <c r="C25" s="38" t="s">
        <v>307</v>
      </c>
      <c r="D25" s="248">
        <v>0</v>
      </c>
      <c r="E25" s="248">
        <v>1</v>
      </c>
      <c r="F25" s="248">
        <v>1</v>
      </c>
      <c r="G25" s="52">
        <v>0</v>
      </c>
      <c r="H25" s="52">
        <v>1</v>
      </c>
      <c r="I25" s="52">
        <v>3</v>
      </c>
      <c r="J25" s="52">
        <v>2</v>
      </c>
      <c r="K25" s="52">
        <v>1</v>
      </c>
      <c r="L25" s="40">
        <f t="shared" si="35"/>
        <v>7</v>
      </c>
      <c r="M25" s="40">
        <f t="shared" si="36"/>
        <v>1.4</v>
      </c>
      <c r="N25" s="40">
        <f t="shared" si="37"/>
        <v>3</v>
      </c>
      <c r="O25" s="141">
        <f t="shared" si="38"/>
        <v>1.019803902718557</v>
      </c>
      <c r="P25" s="141">
        <f>(U25-M25)</f>
        <v>-0.39999999999999991</v>
      </c>
      <c r="Q25" s="52">
        <v>1</v>
      </c>
      <c r="R25" s="52">
        <v>3</v>
      </c>
      <c r="S25" s="52">
        <v>0</v>
      </c>
      <c r="T25" s="52">
        <v>2</v>
      </c>
      <c r="U25" s="54">
        <v>1</v>
      </c>
      <c r="V25" s="40">
        <f>SUM(Q25:U25)</f>
        <v>7</v>
      </c>
      <c r="W25" s="141">
        <f>AVERAGE(Q25:U25)</f>
        <v>1.4</v>
      </c>
      <c r="X25" s="40">
        <f>MAX(Q25:U25)-MIN(Q25:U25)</f>
        <v>3</v>
      </c>
      <c r="Y25" s="141">
        <f>_xlfn.STDEV.P(Q25:U25)</f>
        <v>1.019803902718557</v>
      </c>
      <c r="Z25" s="141">
        <f t="shared" si="39"/>
        <v>-0.39999999999999991</v>
      </c>
      <c r="AA25" s="42">
        <f t="shared" si="40"/>
        <v>14</v>
      </c>
      <c r="AB25" s="42">
        <f t="shared" si="41"/>
        <v>1.4</v>
      </c>
      <c r="AC25" s="42">
        <f t="shared" si="42"/>
        <v>3</v>
      </c>
      <c r="AD25" s="144">
        <f t="shared" si="43"/>
        <v>1.019803902718557</v>
      </c>
      <c r="AE25" s="144">
        <f t="shared" si="44"/>
        <v>-0.39999999999999991</v>
      </c>
    </row>
    <row r="26" spans="2:31" ht="15.75" thickBot="1" x14ac:dyDescent="0.3">
      <c r="B26" s="58" t="s">
        <v>28</v>
      </c>
      <c r="C26" s="43" t="s">
        <v>307</v>
      </c>
      <c r="D26" s="247">
        <f>(D25/D27)</f>
        <v>0</v>
      </c>
      <c r="E26" s="247">
        <f t="shared" ref="E26:H26" si="60">(E25/E27)</f>
        <v>0.33333333333333331</v>
      </c>
      <c r="F26" s="247">
        <f t="shared" si="60"/>
        <v>0.14285714285714285</v>
      </c>
      <c r="G26" s="138">
        <f t="shared" si="60"/>
        <v>0</v>
      </c>
      <c r="H26" s="138">
        <f t="shared" si="60"/>
        <v>9.0909090909090912E-2</v>
      </c>
      <c r="I26" s="138">
        <f>(I25/I27)</f>
        <v>0.33333333333333331</v>
      </c>
      <c r="J26" s="138">
        <f t="shared" ref="J26:K26" si="61">(J25/J27)</f>
        <v>0.2857142857142857</v>
      </c>
      <c r="K26" s="138">
        <f t="shared" si="61"/>
        <v>0.33333333333333331</v>
      </c>
      <c r="L26" s="139">
        <f t="shared" ref="L26" si="62">(L25/L27)</f>
        <v>0.21875</v>
      </c>
      <c r="M26" s="195"/>
      <c r="N26" s="195"/>
      <c r="O26" s="195"/>
      <c r="P26" s="195"/>
      <c r="Q26" s="138">
        <f t="shared" ref="Q26:T26" si="63">(Q25/Q27)</f>
        <v>0.2</v>
      </c>
      <c r="R26" s="138">
        <f t="shared" si="63"/>
        <v>0.375</v>
      </c>
      <c r="S26" s="138">
        <f t="shared" si="63"/>
        <v>0</v>
      </c>
      <c r="T26" s="138">
        <f t="shared" si="63"/>
        <v>0.2857142857142857</v>
      </c>
      <c r="U26" s="136">
        <f t="shared" ref="U26:AA26" si="64">(U25/U27)</f>
        <v>0.14285714285714285</v>
      </c>
      <c r="V26" s="139">
        <f t="shared" si="64"/>
        <v>0.23333333333333334</v>
      </c>
      <c r="W26" s="195"/>
      <c r="X26" s="195"/>
      <c r="Y26" s="195"/>
      <c r="Z26" s="195"/>
      <c r="AA26" s="140">
        <f t="shared" si="64"/>
        <v>0.22580645161290322</v>
      </c>
      <c r="AB26" s="153"/>
      <c r="AC26" s="153"/>
      <c r="AD26" s="168"/>
      <c r="AE26" s="168"/>
    </row>
    <row r="27" spans="2:31" ht="24" x14ac:dyDescent="0.25">
      <c r="B27" s="36" t="s">
        <v>333</v>
      </c>
      <c r="C27" s="116" t="s">
        <v>307</v>
      </c>
      <c r="D27" s="116">
        <v>3</v>
      </c>
      <c r="E27" s="116">
        <v>3</v>
      </c>
      <c r="F27" s="116">
        <v>7</v>
      </c>
      <c r="G27" s="117">
        <v>2</v>
      </c>
      <c r="H27" s="117">
        <v>11</v>
      </c>
      <c r="I27" s="117">
        <v>9</v>
      </c>
      <c r="J27" s="117">
        <v>7</v>
      </c>
      <c r="K27" s="117">
        <v>3</v>
      </c>
      <c r="L27" s="118">
        <f>SUM(G27:K27)</f>
        <v>32</v>
      </c>
      <c r="M27" s="118">
        <f>AVERAGE(G27:K27)</f>
        <v>6.4</v>
      </c>
      <c r="N27" s="118">
        <f>MAX(G27:K27)-MIN(G27:K27)</f>
        <v>9</v>
      </c>
      <c r="O27" s="119">
        <f>_xlfn.STDEV.P(G27:K27)</f>
        <v>3.4409301068170506</v>
      </c>
      <c r="P27" s="118">
        <f>(U27-M27)</f>
        <v>0.59999999999999964</v>
      </c>
      <c r="Q27" s="117">
        <v>5</v>
      </c>
      <c r="R27" s="117">
        <v>8</v>
      </c>
      <c r="S27" s="117">
        <v>3</v>
      </c>
      <c r="T27" s="117">
        <v>7</v>
      </c>
      <c r="U27" s="120">
        <v>7</v>
      </c>
      <c r="V27" s="118">
        <f>SUM(Q27:U27)</f>
        <v>30</v>
      </c>
      <c r="W27" s="118">
        <f>AVERAGE(Q27:U27)</f>
        <v>6</v>
      </c>
      <c r="X27" s="118">
        <f>MAX(Q27:U27)-MIN(Q27:U27)</f>
        <v>5</v>
      </c>
      <c r="Y27" s="119">
        <f>_xlfn.STDEV.P(Q27:U27)</f>
        <v>1.7888543819998317</v>
      </c>
      <c r="Z27" s="118">
        <f>(U27-W27)</f>
        <v>1</v>
      </c>
      <c r="AA27" s="121">
        <f>SUM(Q27:U27,G27:K27)</f>
        <v>62</v>
      </c>
      <c r="AB27" s="121">
        <f>AVERAGE(Q27:U27,G27:K27)</f>
        <v>6.2</v>
      </c>
      <c r="AC27" s="121">
        <f>MAX(G27:K27,Q27:U27)-MIN(G27:K27,Q27:U27)</f>
        <v>9</v>
      </c>
      <c r="AD27" s="122">
        <f>_xlfn.STDEV.P(Q27:U27,G27:K27)</f>
        <v>2.7495454169735041</v>
      </c>
      <c r="AE27" s="121">
        <f>(U27-AB27)</f>
        <v>0.79999999999999982</v>
      </c>
    </row>
    <row r="28" spans="2:31" x14ac:dyDescent="0.25">
      <c r="B28" s="282" t="s">
        <v>452</v>
      </c>
    </row>
    <row r="29" spans="2:31" x14ac:dyDescent="0.25">
      <c r="B29" s="274"/>
      <c r="C29" s="283" t="s">
        <v>274</v>
      </c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</row>
    <row r="30" spans="2:31" ht="24.75" thickBot="1" x14ac:dyDescent="0.3">
      <c r="B30" s="18"/>
      <c r="C30" s="19">
        <v>2009</v>
      </c>
      <c r="D30" s="19">
        <v>2010</v>
      </c>
      <c r="E30" s="19">
        <v>2011</v>
      </c>
      <c r="F30" s="19">
        <v>2012</v>
      </c>
      <c r="G30" s="20">
        <v>2013</v>
      </c>
      <c r="H30" s="20">
        <v>2014</v>
      </c>
      <c r="I30" s="20">
        <v>2015</v>
      </c>
      <c r="J30" s="20">
        <v>2016</v>
      </c>
      <c r="K30" s="20">
        <v>2017</v>
      </c>
      <c r="L30" s="21" t="s">
        <v>0</v>
      </c>
      <c r="M30" s="21" t="s">
        <v>1</v>
      </c>
      <c r="N30" s="21" t="s">
        <v>2</v>
      </c>
      <c r="O30" s="21" t="s">
        <v>3</v>
      </c>
      <c r="P30" s="21" t="s">
        <v>435</v>
      </c>
      <c r="Q30" s="20">
        <v>2018</v>
      </c>
      <c r="R30" s="20">
        <v>2019</v>
      </c>
      <c r="S30" s="20">
        <v>2020</v>
      </c>
      <c r="T30" s="20">
        <v>2021</v>
      </c>
      <c r="U30" s="22">
        <v>2022</v>
      </c>
      <c r="V30" s="21" t="s">
        <v>0</v>
      </c>
      <c r="W30" s="21" t="s">
        <v>1</v>
      </c>
      <c r="X30" s="21" t="s">
        <v>2</v>
      </c>
      <c r="Y30" s="21" t="s">
        <v>3</v>
      </c>
      <c r="Z30" s="21" t="s">
        <v>435</v>
      </c>
      <c r="AA30" s="23" t="s">
        <v>5</v>
      </c>
      <c r="AB30" s="23" t="s">
        <v>6</v>
      </c>
      <c r="AC30" s="23" t="s">
        <v>7</v>
      </c>
      <c r="AD30" s="23" t="s">
        <v>8</v>
      </c>
      <c r="AE30" s="23" t="s">
        <v>435</v>
      </c>
    </row>
    <row r="31" spans="2:31" x14ac:dyDescent="0.25">
      <c r="B31" s="59" t="s">
        <v>191</v>
      </c>
      <c r="C31" s="38" t="s">
        <v>307</v>
      </c>
      <c r="D31" s="38">
        <v>0</v>
      </c>
      <c r="E31" s="38">
        <v>0</v>
      </c>
      <c r="F31" s="38">
        <v>0</v>
      </c>
      <c r="G31" s="39">
        <v>0</v>
      </c>
      <c r="H31" s="39">
        <v>0</v>
      </c>
      <c r="I31" s="39">
        <v>1</v>
      </c>
      <c r="J31" s="39">
        <v>0</v>
      </c>
      <c r="K31" s="39">
        <v>0</v>
      </c>
      <c r="L31" s="40">
        <f>SUM(G31:K31)</f>
        <v>1</v>
      </c>
      <c r="M31" s="141">
        <f>AVERAGE(G31:K31)</f>
        <v>0.2</v>
      </c>
      <c r="N31" s="40">
        <f>MAX(G31:K31)-MIN(G31:K31)</f>
        <v>1</v>
      </c>
      <c r="O31" s="141">
        <f>_xlfn.STDEV.P(G31:K31)</f>
        <v>0.4</v>
      </c>
      <c r="P31" s="141">
        <f>(U31-M31)</f>
        <v>-0.2</v>
      </c>
      <c r="Q31" s="39">
        <v>0</v>
      </c>
      <c r="R31" s="39">
        <v>0</v>
      </c>
      <c r="S31" s="39">
        <v>0</v>
      </c>
      <c r="T31" s="39">
        <v>0</v>
      </c>
      <c r="U31" s="41">
        <v>0</v>
      </c>
      <c r="V31" s="40">
        <f>SUM(Q31:U31)</f>
        <v>0</v>
      </c>
      <c r="W31" s="141">
        <f>AVERAGE(Q31:U31)</f>
        <v>0</v>
      </c>
      <c r="X31" s="40">
        <f>MAX(Q31:U31)-MIN(Q31:U31)</f>
        <v>0</v>
      </c>
      <c r="Y31" s="141">
        <f>_xlfn.STDEV.P(Q31:U31)</f>
        <v>0</v>
      </c>
      <c r="Z31" s="141">
        <f>(U31-W31)</f>
        <v>0</v>
      </c>
      <c r="AA31" s="42">
        <f>SUM(Q31:U31,G31:K31)</f>
        <v>1</v>
      </c>
      <c r="AB31" s="144">
        <f>AVERAGE(Q31:U31,G31:K31)</f>
        <v>0.1</v>
      </c>
      <c r="AC31" s="42">
        <f>MAX(Q31:U31,G31:K31)-MIN(Q31:U31,G31:K31)</f>
        <v>1</v>
      </c>
      <c r="AD31" s="144">
        <f>_xlfn.STDEV.P(Q31:U31,G31:K31)</f>
        <v>0.3</v>
      </c>
      <c r="AE31" s="144">
        <f>(U31-AB31)</f>
        <v>-0.1</v>
      </c>
    </row>
    <row r="32" spans="2:31" ht="15.75" thickBot="1" x14ac:dyDescent="0.3">
      <c r="B32" s="58" t="s">
        <v>28</v>
      </c>
      <c r="C32" s="43" t="s">
        <v>307</v>
      </c>
      <c r="D32" s="247">
        <f>(D31/D59)</f>
        <v>0</v>
      </c>
      <c r="E32" s="247">
        <f t="shared" ref="E32:H32" si="65">(E31/E59)</f>
        <v>0</v>
      </c>
      <c r="F32" s="247">
        <f t="shared" si="65"/>
        <v>0</v>
      </c>
      <c r="G32" s="138">
        <f t="shared" si="65"/>
        <v>0</v>
      </c>
      <c r="H32" s="138">
        <f t="shared" si="65"/>
        <v>0</v>
      </c>
      <c r="I32" s="138">
        <f>(I31/I59)</f>
        <v>0.1111111111111111</v>
      </c>
      <c r="J32" s="138">
        <f t="shared" ref="J32:K32" si="66">(J31/J59)</f>
        <v>0</v>
      </c>
      <c r="K32" s="138">
        <f t="shared" si="66"/>
        <v>0</v>
      </c>
      <c r="L32" s="139">
        <f t="shared" ref="L32" si="67">(L31/L59)</f>
        <v>3.125E-2</v>
      </c>
      <c r="M32" s="195"/>
      <c r="N32" s="195"/>
      <c r="O32" s="202"/>
      <c r="P32" s="202"/>
      <c r="Q32" s="138">
        <f t="shared" ref="Q32:T32" si="68">(Q31/Q59)</f>
        <v>0</v>
      </c>
      <c r="R32" s="138">
        <f t="shared" si="68"/>
        <v>0</v>
      </c>
      <c r="S32" s="138">
        <f t="shared" si="68"/>
        <v>0</v>
      </c>
      <c r="T32" s="138">
        <f t="shared" si="68"/>
        <v>0</v>
      </c>
      <c r="U32" s="136">
        <f t="shared" ref="U32:AA32" si="69">(U31/U59)</f>
        <v>0</v>
      </c>
      <c r="V32" s="139">
        <f t="shared" si="69"/>
        <v>0</v>
      </c>
      <c r="W32" s="195"/>
      <c r="X32" s="195"/>
      <c r="Y32" s="202"/>
      <c r="Z32" s="202"/>
      <c r="AA32" s="140">
        <f t="shared" si="69"/>
        <v>1.6129032258064516E-2</v>
      </c>
      <c r="AB32" s="276"/>
      <c r="AC32" s="276"/>
      <c r="AD32" s="277"/>
      <c r="AE32" s="277"/>
    </row>
    <row r="33" spans="2:31" ht="24" x14ac:dyDescent="0.25">
      <c r="B33" s="59" t="s">
        <v>266</v>
      </c>
      <c r="C33" s="38" t="s">
        <v>307</v>
      </c>
      <c r="D33" s="38">
        <v>0</v>
      </c>
      <c r="E33" s="38">
        <v>0</v>
      </c>
      <c r="F33" s="38">
        <v>0</v>
      </c>
      <c r="G33" s="39">
        <v>0</v>
      </c>
      <c r="H33" s="39">
        <v>0</v>
      </c>
      <c r="I33" s="39">
        <v>1</v>
      </c>
      <c r="J33" s="39">
        <v>2</v>
      </c>
      <c r="K33" s="39">
        <v>0</v>
      </c>
      <c r="L33" s="40">
        <f t="shared" ref="L33:L57" si="70">SUM(G33:K33)</f>
        <v>3</v>
      </c>
      <c r="M33" s="141">
        <f t="shared" ref="M33:M57" si="71">AVERAGE(G33:K33)</f>
        <v>0.6</v>
      </c>
      <c r="N33" s="40">
        <f t="shared" ref="N33:N57" si="72">MAX(G33:K33)-MIN(G33:K33)</f>
        <v>2</v>
      </c>
      <c r="O33" s="141">
        <f t="shared" ref="O33:O57" si="73">_xlfn.STDEV.P(G33:K33)</f>
        <v>0.8</v>
      </c>
      <c r="P33" s="141">
        <f>(U33-M33)</f>
        <v>1.4</v>
      </c>
      <c r="Q33" s="39">
        <v>1</v>
      </c>
      <c r="R33" s="39">
        <v>0</v>
      </c>
      <c r="S33" s="39">
        <v>0</v>
      </c>
      <c r="T33" s="39">
        <v>1</v>
      </c>
      <c r="U33" s="41">
        <v>2</v>
      </c>
      <c r="V33" s="40">
        <f>SUM(Q33:U33)</f>
        <v>4</v>
      </c>
      <c r="W33" s="141">
        <f>AVERAGE(Q33:U33)</f>
        <v>0.8</v>
      </c>
      <c r="X33" s="40">
        <f>MAX(Q33:U33)-MIN(Q33:U33)</f>
        <v>2</v>
      </c>
      <c r="Y33" s="141">
        <f>_xlfn.STDEV.P(Q33:U33)</f>
        <v>0.74833147735478833</v>
      </c>
      <c r="Z33" s="141">
        <f t="shared" ref="Z33:Z57" si="74">(U33-W33)</f>
        <v>1.2</v>
      </c>
      <c r="AA33" s="42">
        <f t="shared" ref="AA33:AA57" si="75">SUM(Q33:U33,G33:K33)</f>
        <v>7</v>
      </c>
      <c r="AB33" s="144">
        <f t="shared" ref="AB33:AB57" si="76">AVERAGE(Q33:U33,G33:K33)</f>
        <v>0.7</v>
      </c>
      <c r="AC33" s="42">
        <f t="shared" ref="AC33:AC57" si="77">MAX(Q33:U33,G33:K33)-MIN(Q33:U33,G33:K33)</f>
        <v>2</v>
      </c>
      <c r="AD33" s="144">
        <f t="shared" ref="AD33:AD57" si="78">_xlfn.STDEV.P(Q33:U33,G33:K33)</f>
        <v>0.78102496759066542</v>
      </c>
      <c r="AE33" s="144">
        <f t="shared" ref="AE33:AE57" si="79">(U33-AB33)</f>
        <v>1.3</v>
      </c>
    </row>
    <row r="34" spans="2:31" ht="15.75" thickBot="1" x14ac:dyDescent="0.3">
      <c r="B34" s="58" t="s">
        <v>28</v>
      </c>
      <c r="C34" s="43" t="s">
        <v>307</v>
      </c>
      <c r="D34" s="247">
        <f>(D33/D59)</f>
        <v>0</v>
      </c>
      <c r="E34" s="247">
        <f t="shared" ref="E34:H34" si="80">(E33/E59)</f>
        <v>0</v>
      </c>
      <c r="F34" s="247">
        <f t="shared" si="80"/>
        <v>0</v>
      </c>
      <c r="G34" s="138">
        <f t="shared" si="80"/>
        <v>0</v>
      </c>
      <c r="H34" s="138">
        <f t="shared" si="80"/>
        <v>0</v>
      </c>
      <c r="I34" s="138">
        <f>(I33/I59)</f>
        <v>0.1111111111111111</v>
      </c>
      <c r="J34" s="138">
        <f t="shared" ref="J34:K34" si="81">(J33/J59)</f>
        <v>0.2857142857142857</v>
      </c>
      <c r="K34" s="138">
        <f t="shared" si="81"/>
        <v>0</v>
      </c>
      <c r="L34" s="139">
        <f t="shared" ref="L34" si="82">(L33/L59)</f>
        <v>9.375E-2</v>
      </c>
      <c r="M34" s="195"/>
      <c r="N34" s="195"/>
      <c r="O34" s="202"/>
      <c r="P34" s="202"/>
      <c r="Q34" s="138">
        <f t="shared" ref="Q34:T34" si="83">(Q33/Q59)</f>
        <v>0.2</v>
      </c>
      <c r="R34" s="138">
        <f t="shared" si="83"/>
        <v>0</v>
      </c>
      <c r="S34" s="138">
        <f t="shared" si="83"/>
        <v>0</v>
      </c>
      <c r="T34" s="138">
        <f t="shared" si="83"/>
        <v>0.14285714285714285</v>
      </c>
      <c r="U34" s="136">
        <f t="shared" ref="U34:AA34" si="84">(U33/U59)</f>
        <v>0.2857142857142857</v>
      </c>
      <c r="V34" s="139">
        <f t="shared" si="84"/>
        <v>0.13333333333333333</v>
      </c>
      <c r="W34" s="195"/>
      <c r="X34" s="195"/>
      <c r="Y34" s="202"/>
      <c r="Z34" s="202"/>
      <c r="AA34" s="140">
        <f t="shared" si="84"/>
        <v>0.11290322580645161</v>
      </c>
      <c r="AB34" s="276"/>
      <c r="AC34" s="276"/>
      <c r="AD34" s="277"/>
      <c r="AE34" s="277"/>
    </row>
    <row r="35" spans="2:31" x14ac:dyDescent="0.25">
      <c r="B35" s="59" t="s">
        <v>267</v>
      </c>
      <c r="C35" s="38" t="s">
        <v>307</v>
      </c>
      <c r="D35" s="38">
        <v>3</v>
      </c>
      <c r="E35" s="38">
        <v>3</v>
      </c>
      <c r="F35" s="38">
        <v>7</v>
      </c>
      <c r="G35" s="39">
        <v>1</v>
      </c>
      <c r="H35" s="39">
        <v>11</v>
      </c>
      <c r="I35" s="39">
        <v>8</v>
      </c>
      <c r="J35" s="39">
        <v>7</v>
      </c>
      <c r="K35" s="39">
        <v>3</v>
      </c>
      <c r="L35" s="40">
        <f t="shared" si="70"/>
        <v>30</v>
      </c>
      <c r="M35" s="141">
        <f t="shared" si="71"/>
        <v>6</v>
      </c>
      <c r="N35" s="40">
        <f t="shared" si="72"/>
        <v>10</v>
      </c>
      <c r="O35" s="141">
        <f t="shared" si="73"/>
        <v>3.5777087639996634</v>
      </c>
      <c r="P35" s="141">
        <f>(U35-M35)</f>
        <v>1</v>
      </c>
      <c r="Q35" s="39">
        <v>5</v>
      </c>
      <c r="R35" s="39">
        <v>7</v>
      </c>
      <c r="S35" s="39">
        <v>3</v>
      </c>
      <c r="T35" s="39">
        <v>7</v>
      </c>
      <c r="U35" s="41">
        <v>7</v>
      </c>
      <c r="V35" s="40">
        <f>SUM(Q35:U35)</f>
        <v>29</v>
      </c>
      <c r="W35" s="141">
        <f>AVERAGE(Q35:U35)</f>
        <v>5.8</v>
      </c>
      <c r="X35" s="40">
        <f>MAX(Q35:U35)-MIN(Q35:U35)</f>
        <v>4</v>
      </c>
      <c r="Y35" s="141">
        <f>_xlfn.STDEV.P(Q35:U35)</f>
        <v>1.6</v>
      </c>
      <c r="Z35" s="141">
        <f t="shared" si="74"/>
        <v>1.2000000000000002</v>
      </c>
      <c r="AA35" s="42">
        <f t="shared" si="75"/>
        <v>59</v>
      </c>
      <c r="AB35" s="144">
        <f t="shared" si="76"/>
        <v>5.9</v>
      </c>
      <c r="AC35" s="42">
        <f t="shared" si="77"/>
        <v>10</v>
      </c>
      <c r="AD35" s="144">
        <f t="shared" si="78"/>
        <v>2.7730849247724096</v>
      </c>
      <c r="AE35" s="144">
        <f t="shared" si="79"/>
        <v>1.0999999999999996</v>
      </c>
    </row>
    <row r="36" spans="2:31" ht="15.75" thickBot="1" x14ac:dyDescent="0.3">
      <c r="B36" s="58" t="s">
        <v>28</v>
      </c>
      <c r="C36" s="43" t="s">
        <v>307</v>
      </c>
      <c r="D36" s="251">
        <f>(D35/D59)</f>
        <v>1</v>
      </c>
      <c r="E36" s="251">
        <f t="shared" ref="E36:H36" si="85">(E35/E59)</f>
        <v>1</v>
      </c>
      <c r="F36" s="251">
        <f t="shared" si="85"/>
        <v>1</v>
      </c>
      <c r="G36" s="138">
        <f t="shared" si="85"/>
        <v>0.5</v>
      </c>
      <c r="H36" s="222">
        <f t="shared" si="85"/>
        <v>1</v>
      </c>
      <c r="I36" s="138">
        <f>(I35/I59)</f>
        <v>0.88888888888888884</v>
      </c>
      <c r="J36" s="222">
        <f t="shared" ref="J36:K36" si="86">(J35/J59)</f>
        <v>1</v>
      </c>
      <c r="K36" s="222">
        <f t="shared" si="86"/>
        <v>1</v>
      </c>
      <c r="L36" s="226">
        <f t="shared" ref="L36" si="87">(L35/L59)</f>
        <v>0.9375</v>
      </c>
      <c r="M36" s="195"/>
      <c r="N36" s="195"/>
      <c r="O36" s="202"/>
      <c r="P36" s="202"/>
      <c r="Q36" s="222">
        <f t="shared" ref="Q36:T36" si="88">(Q35/Q59)</f>
        <v>1</v>
      </c>
      <c r="R36" s="138">
        <f t="shared" si="88"/>
        <v>0.875</v>
      </c>
      <c r="S36" s="138">
        <f t="shared" si="88"/>
        <v>1</v>
      </c>
      <c r="T36" s="138">
        <f t="shared" si="88"/>
        <v>1</v>
      </c>
      <c r="U36" s="136">
        <f t="shared" ref="U36:AA36" si="89">(U35/U59)</f>
        <v>1</v>
      </c>
      <c r="V36" s="139">
        <f t="shared" si="89"/>
        <v>0.96666666666666667</v>
      </c>
      <c r="W36" s="195"/>
      <c r="X36" s="195"/>
      <c r="Y36" s="202"/>
      <c r="Z36" s="202"/>
      <c r="AA36" s="140">
        <f t="shared" si="89"/>
        <v>0.95161290322580649</v>
      </c>
      <c r="AB36" s="276"/>
      <c r="AC36" s="276"/>
      <c r="AD36" s="277"/>
      <c r="AE36" s="277"/>
    </row>
    <row r="37" spans="2:31" ht="24" x14ac:dyDescent="0.25">
      <c r="B37" s="59" t="s">
        <v>200</v>
      </c>
      <c r="C37" s="38" t="s">
        <v>307</v>
      </c>
      <c r="D37" s="38">
        <v>0</v>
      </c>
      <c r="E37" s="38">
        <v>0</v>
      </c>
      <c r="F37" s="38">
        <v>0</v>
      </c>
      <c r="G37" s="39">
        <v>1</v>
      </c>
      <c r="H37" s="39">
        <v>0</v>
      </c>
      <c r="I37" s="39">
        <v>1</v>
      </c>
      <c r="J37" s="39">
        <v>0</v>
      </c>
      <c r="K37" s="39">
        <v>0</v>
      </c>
      <c r="L37" s="40">
        <f t="shared" si="70"/>
        <v>2</v>
      </c>
      <c r="M37" s="141">
        <f t="shared" si="71"/>
        <v>0.4</v>
      </c>
      <c r="N37" s="40">
        <f t="shared" si="72"/>
        <v>1</v>
      </c>
      <c r="O37" s="141">
        <f t="shared" si="73"/>
        <v>0.4898979485566356</v>
      </c>
      <c r="P37" s="141">
        <f>(U37-M37)</f>
        <v>-0.4</v>
      </c>
      <c r="Q37" s="39">
        <v>0</v>
      </c>
      <c r="R37" s="39">
        <v>0</v>
      </c>
      <c r="S37" s="39">
        <v>0</v>
      </c>
      <c r="T37" s="39">
        <v>0</v>
      </c>
      <c r="U37" s="41">
        <v>0</v>
      </c>
      <c r="V37" s="40">
        <f>SUM(Q37:U37)</f>
        <v>0</v>
      </c>
      <c r="W37" s="141">
        <f>AVERAGE(Q37:U37)</f>
        <v>0</v>
      </c>
      <c r="X37" s="40">
        <f>MAX(Q37:U37)-MIN(Q37:U37)</f>
        <v>0</v>
      </c>
      <c r="Y37" s="141">
        <f>_xlfn.STDEV.P(Q37:U37)</f>
        <v>0</v>
      </c>
      <c r="Z37" s="141">
        <f t="shared" si="74"/>
        <v>0</v>
      </c>
      <c r="AA37" s="42">
        <f t="shared" si="75"/>
        <v>2</v>
      </c>
      <c r="AB37" s="144">
        <f t="shared" si="76"/>
        <v>0.2</v>
      </c>
      <c r="AC37" s="42">
        <f t="shared" si="77"/>
        <v>1</v>
      </c>
      <c r="AD37" s="144">
        <f t="shared" si="78"/>
        <v>0.4</v>
      </c>
      <c r="AE37" s="144">
        <f t="shared" si="79"/>
        <v>-0.2</v>
      </c>
    </row>
    <row r="38" spans="2:31" ht="15.75" thickBot="1" x14ac:dyDescent="0.3">
      <c r="B38" s="58" t="s">
        <v>28</v>
      </c>
      <c r="C38" s="43" t="s">
        <v>307</v>
      </c>
      <c r="D38" s="247">
        <f>(D37/D59)</f>
        <v>0</v>
      </c>
      <c r="E38" s="247">
        <f t="shared" ref="E38:H38" si="90">(E37/E59)</f>
        <v>0</v>
      </c>
      <c r="F38" s="247">
        <f t="shared" si="90"/>
        <v>0</v>
      </c>
      <c r="G38" s="138">
        <f t="shared" si="90"/>
        <v>0.5</v>
      </c>
      <c r="H38" s="138">
        <f t="shared" si="90"/>
        <v>0</v>
      </c>
      <c r="I38" s="138">
        <f>(I37/I59)</f>
        <v>0.1111111111111111</v>
      </c>
      <c r="J38" s="138">
        <f t="shared" ref="J38:K38" si="91">(J37/J59)</f>
        <v>0</v>
      </c>
      <c r="K38" s="138">
        <f t="shared" si="91"/>
        <v>0</v>
      </c>
      <c r="L38" s="139">
        <f t="shared" ref="L38" si="92">(L37/L59)</f>
        <v>6.25E-2</v>
      </c>
      <c r="M38" s="195"/>
      <c r="N38" s="195"/>
      <c r="O38" s="202"/>
      <c r="P38" s="202"/>
      <c r="Q38" s="138">
        <f t="shared" ref="Q38:T38" si="93">(Q37/Q59)</f>
        <v>0</v>
      </c>
      <c r="R38" s="138">
        <f t="shared" si="93"/>
        <v>0</v>
      </c>
      <c r="S38" s="138">
        <f t="shared" si="93"/>
        <v>0</v>
      </c>
      <c r="T38" s="138">
        <f t="shared" si="93"/>
        <v>0</v>
      </c>
      <c r="U38" s="136">
        <f t="shared" ref="U38:AA38" si="94">(U37/U59)</f>
        <v>0</v>
      </c>
      <c r="V38" s="139">
        <f t="shared" si="94"/>
        <v>0</v>
      </c>
      <c r="W38" s="195"/>
      <c r="X38" s="195"/>
      <c r="Y38" s="202"/>
      <c r="Z38" s="202"/>
      <c r="AA38" s="140">
        <f t="shared" si="94"/>
        <v>3.2258064516129031E-2</v>
      </c>
      <c r="AB38" s="276"/>
      <c r="AC38" s="276"/>
      <c r="AD38" s="277"/>
      <c r="AE38" s="277"/>
    </row>
    <row r="39" spans="2:31" x14ac:dyDescent="0.25">
      <c r="B39" s="59" t="s">
        <v>201</v>
      </c>
      <c r="C39" s="38" t="s">
        <v>307</v>
      </c>
      <c r="D39" s="38">
        <v>0</v>
      </c>
      <c r="E39" s="38">
        <v>0</v>
      </c>
      <c r="F39" s="38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f t="shared" si="70"/>
        <v>0</v>
      </c>
      <c r="M39" s="141">
        <f t="shared" si="71"/>
        <v>0</v>
      </c>
      <c r="N39" s="40">
        <f t="shared" si="72"/>
        <v>0</v>
      </c>
      <c r="O39" s="141">
        <f t="shared" si="73"/>
        <v>0</v>
      </c>
      <c r="P39" s="141">
        <f>(U39-M39)</f>
        <v>0</v>
      </c>
      <c r="Q39" s="39">
        <v>0</v>
      </c>
      <c r="R39" s="39">
        <v>0</v>
      </c>
      <c r="S39" s="39">
        <v>0</v>
      </c>
      <c r="T39" s="39">
        <v>0</v>
      </c>
      <c r="U39" s="41">
        <v>0</v>
      </c>
      <c r="V39" s="40">
        <f>SUM(Q39:U39)</f>
        <v>0</v>
      </c>
      <c r="W39" s="141">
        <f>AVERAGE(Q39:U39)</f>
        <v>0</v>
      </c>
      <c r="X39" s="40">
        <f>MAX(Q39:U39)-MIN(Q39:U39)</f>
        <v>0</v>
      </c>
      <c r="Y39" s="141">
        <f>_xlfn.STDEV.P(Q39:U39)</f>
        <v>0</v>
      </c>
      <c r="Z39" s="141">
        <f t="shared" si="74"/>
        <v>0</v>
      </c>
      <c r="AA39" s="42">
        <f t="shared" si="75"/>
        <v>0</v>
      </c>
      <c r="AB39" s="144">
        <f t="shared" si="76"/>
        <v>0</v>
      </c>
      <c r="AC39" s="42">
        <f t="shared" si="77"/>
        <v>0</v>
      </c>
      <c r="AD39" s="144">
        <f t="shared" si="78"/>
        <v>0</v>
      </c>
      <c r="AE39" s="144">
        <f t="shared" si="79"/>
        <v>0</v>
      </c>
    </row>
    <row r="40" spans="2:31" ht="15.75" thickBot="1" x14ac:dyDescent="0.3">
      <c r="B40" s="58" t="s">
        <v>28</v>
      </c>
      <c r="C40" s="43" t="s">
        <v>307</v>
      </c>
      <c r="D40" s="247">
        <f>(D39/D59)</f>
        <v>0</v>
      </c>
      <c r="E40" s="247">
        <f t="shared" ref="E40:H40" si="95">(E39/E59)</f>
        <v>0</v>
      </c>
      <c r="F40" s="247">
        <f t="shared" si="95"/>
        <v>0</v>
      </c>
      <c r="G40" s="138">
        <f t="shared" si="95"/>
        <v>0</v>
      </c>
      <c r="H40" s="138">
        <f t="shared" si="95"/>
        <v>0</v>
      </c>
      <c r="I40" s="138">
        <f>(I39/I59)</f>
        <v>0</v>
      </c>
      <c r="J40" s="138">
        <f t="shared" ref="J40:K40" si="96">(J39/J59)</f>
        <v>0</v>
      </c>
      <c r="K40" s="138">
        <f t="shared" si="96"/>
        <v>0</v>
      </c>
      <c r="L40" s="139">
        <f t="shared" ref="L40" si="97">(L39/L59)</f>
        <v>0</v>
      </c>
      <c r="M40" s="195"/>
      <c r="N40" s="195"/>
      <c r="O40" s="202"/>
      <c r="P40" s="202"/>
      <c r="Q40" s="138">
        <f t="shared" ref="Q40:T40" si="98">(Q39/Q59)</f>
        <v>0</v>
      </c>
      <c r="R40" s="138">
        <f t="shared" si="98"/>
        <v>0</v>
      </c>
      <c r="S40" s="138">
        <f t="shared" si="98"/>
        <v>0</v>
      </c>
      <c r="T40" s="138">
        <f t="shared" si="98"/>
        <v>0</v>
      </c>
      <c r="U40" s="136">
        <f t="shared" ref="U40:AA40" si="99">(U39/U59)</f>
        <v>0</v>
      </c>
      <c r="V40" s="139">
        <f t="shared" si="99"/>
        <v>0</v>
      </c>
      <c r="W40" s="195"/>
      <c r="X40" s="195"/>
      <c r="Y40" s="202"/>
      <c r="Z40" s="202"/>
      <c r="AA40" s="140">
        <f t="shared" si="99"/>
        <v>0</v>
      </c>
      <c r="AB40" s="276"/>
      <c r="AC40" s="276"/>
      <c r="AD40" s="277"/>
      <c r="AE40" s="277"/>
    </row>
    <row r="41" spans="2:31" x14ac:dyDescent="0.25">
      <c r="B41" s="63" t="s">
        <v>202</v>
      </c>
      <c r="C41" s="38" t="s">
        <v>307</v>
      </c>
      <c r="D41" s="248">
        <v>0</v>
      </c>
      <c r="E41" s="248">
        <v>0</v>
      </c>
      <c r="F41" s="248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40">
        <f t="shared" si="70"/>
        <v>0</v>
      </c>
      <c r="M41" s="141">
        <f t="shared" si="71"/>
        <v>0</v>
      </c>
      <c r="N41" s="40">
        <f t="shared" si="72"/>
        <v>0</v>
      </c>
      <c r="O41" s="141">
        <f t="shared" si="73"/>
        <v>0</v>
      </c>
      <c r="P41" s="141">
        <f>(U41-M41)</f>
        <v>1</v>
      </c>
      <c r="Q41" s="52">
        <v>0</v>
      </c>
      <c r="R41" s="52">
        <v>0</v>
      </c>
      <c r="S41" s="52">
        <v>0</v>
      </c>
      <c r="T41" s="52">
        <v>0</v>
      </c>
      <c r="U41" s="54">
        <v>1</v>
      </c>
      <c r="V41" s="40">
        <f>SUM(Q41:U41)</f>
        <v>1</v>
      </c>
      <c r="W41" s="141">
        <f>AVERAGE(Q41:U41)</f>
        <v>0.2</v>
      </c>
      <c r="X41" s="40">
        <f>MAX(Q41:U41)-MIN(Q41:U41)</f>
        <v>1</v>
      </c>
      <c r="Y41" s="141">
        <f>_xlfn.STDEV.P(Q41:U41)</f>
        <v>0.4</v>
      </c>
      <c r="Z41" s="141">
        <f t="shared" si="74"/>
        <v>0.8</v>
      </c>
      <c r="AA41" s="42">
        <f t="shared" si="75"/>
        <v>1</v>
      </c>
      <c r="AB41" s="144">
        <f t="shared" si="76"/>
        <v>0.1</v>
      </c>
      <c r="AC41" s="42">
        <f t="shared" si="77"/>
        <v>1</v>
      </c>
      <c r="AD41" s="144">
        <f t="shared" si="78"/>
        <v>0.3</v>
      </c>
      <c r="AE41" s="144">
        <f t="shared" si="79"/>
        <v>0.9</v>
      </c>
    </row>
    <row r="42" spans="2:31" ht="15.75" thickBot="1" x14ac:dyDescent="0.3">
      <c r="B42" s="58" t="s">
        <v>28</v>
      </c>
      <c r="C42" s="43" t="s">
        <v>307</v>
      </c>
      <c r="D42" s="247">
        <f>(D41/D59)</f>
        <v>0</v>
      </c>
      <c r="E42" s="247">
        <f t="shared" ref="E42:H42" si="100">(E41/E59)</f>
        <v>0</v>
      </c>
      <c r="F42" s="247">
        <f t="shared" si="100"/>
        <v>0</v>
      </c>
      <c r="G42" s="138">
        <f t="shared" si="100"/>
        <v>0</v>
      </c>
      <c r="H42" s="138">
        <f t="shared" si="100"/>
        <v>0</v>
      </c>
      <c r="I42" s="138">
        <f>(I41/I59)</f>
        <v>0</v>
      </c>
      <c r="J42" s="138">
        <f t="shared" ref="J42:K42" si="101">(J41/J59)</f>
        <v>0</v>
      </c>
      <c r="K42" s="138">
        <f t="shared" si="101"/>
        <v>0</v>
      </c>
      <c r="L42" s="139">
        <f t="shared" ref="L42" si="102">(L41/L59)</f>
        <v>0</v>
      </c>
      <c r="M42" s="195"/>
      <c r="N42" s="195"/>
      <c r="O42" s="202"/>
      <c r="P42" s="202"/>
      <c r="Q42" s="138">
        <f t="shared" ref="Q42:T42" si="103">(Q41/Q59)</f>
        <v>0</v>
      </c>
      <c r="R42" s="138">
        <f t="shared" si="103"/>
        <v>0</v>
      </c>
      <c r="S42" s="138">
        <f t="shared" si="103"/>
        <v>0</v>
      </c>
      <c r="T42" s="138">
        <f t="shared" si="103"/>
        <v>0</v>
      </c>
      <c r="U42" s="136">
        <f t="shared" ref="U42:AA42" si="104">(U41/U59)</f>
        <v>0.14285714285714285</v>
      </c>
      <c r="V42" s="139">
        <f t="shared" si="104"/>
        <v>3.3333333333333333E-2</v>
      </c>
      <c r="W42" s="195"/>
      <c r="X42" s="195"/>
      <c r="Y42" s="202"/>
      <c r="Z42" s="202"/>
      <c r="AA42" s="140">
        <f t="shared" si="104"/>
        <v>1.6129032258064516E-2</v>
      </c>
      <c r="AB42" s="276"/>
      <c r="AC42" s="276"/>
      <c r="AD42" s="277"/>
      <c r="AE42" s="277"/>
    </row>
    <row r="43" spans="2:31" x14ac:dyDescent="0.25">
      <c r="B43" s="59" t="s">
        <v>203</v>
      </c>
      <c r="C43" s="38" t="s">
        <v>307</v>
      </c>
      <c r="D43" s="38">
        <v>0</v>
      </c>
      <c r="E43" s="38">
        <v>0</v>
      </c>
      <c r="F43" s="38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f t="shared" si="70"/>
        <v>0</v>
      </c>
      <c r="M43" s="141">
        <f t="shared" si="71"/>
        <v>0</v>
      </c>
      <c r="N43" s="40">
        <f t="shared" si="72"/>
        <v>0</v>
      </c>
      <c r="O43" s="141">
        <f t="shared" si="73"/>
        <v>0</v>
      </c>
      <c r="P43" s="141">
        <f>(U43-M43)</f>
        <v>0</v>
      </c>
      <c r="Q43" s="39">
        <v>0</v>
      </c>
      <c r="R43" s="39">
        <v>0</v>
      </c>
      <c r="S43" s="39">
        <v>0</v>
      </c>
      <c r="T43" s="39">
        <v>0</v>
      </c>
      <c r="U43" s="41">
        <v>0</v>
      </c>
      <c r="V43" s="40">
        <f>SUM(Q43:U43)</f>
        <v>0</v>
      </c>
      <c r="W43" s="141">
        <f>AVERAGE(Q43:U43)</f>
        <v>0</v>
      </c>
      <c r="X43" s="40">
        <f>MAX(Q43:U43)-MIN(Q43:U43)</f>
        <v>0</v>
      </c>
      <c r="Y43" s="141">
        <f>_xlfn.STDEV.P(Q43:U43)</f>
        <v>0</v>
      </c>
      <c r="Z43" s="141">
        <f t="shared" si="74"/>
        <v>0</v>
      </c>
      <c r="AA43" s="42">
        <f t="shared" si="75"/>
        <v>0</v>
      </c>
      <c r="AB43" s="144">
        <f t="shared" si="76"/>
        <v>0</v>
      </c>
      <c r="AC43" s="42">
        <f t="shared" si="77"/>
        <v>0</v>
      </c>
      <c r="AD43" s="144">
        <f t="shared" si="78"/>
        <v>0</v>
      </c>
      <c r="AE43" s="144">
        <f t="shared" si="79"/>
        <v>0</v>
      </c>
    </row>
    <row r="44" spans="2:31" ht="15.75" thickBot="1" x14ac:dyDescent="0.3">
      <c r="B44" s="58" t="s">
        <v>28</v>
      </c>
      <c r="C44" s="43" t="s">
        <v>307</v>
      </c>
      <c r="D44" s="247">
        <f>(D43/D59)</f>
        <v>0</v>
      </c>
      <c r="E44" s="247">
        <f t="shared" ref="E44:H44" si="105">(E43/E59)</f>
        <v>0</v>
      </c>
      <c r="F44" s="247">
        <f t="shared" si="105"/>
        <v>0</v>
      </c>
      <c r="G44" s="138">
        <f t="shared" si="105"/>
        <v>0</v>
      </c>
      <c r="H44" s="138">
        <f t="shared" si="105"/>
        <v>0</v>
      </c>
      <c r="I44" s="138">
        <f>(I43/I59)</f>
        <v>0</v>
      </c>
      <c r="J44" s="138">
        <f t="shared" ref="J44:K44" si="106">(J43/J59)</f>
        <v>0</v>
      </c>
      <c r="K44" s="138">
        <f t="shared" si="106"/>
        <v>0</v>
      </c>
      <c r="L44" s="139">
        <f t="shared" ref="L44" si="107">(L43/L59)</f>
        <v>0</v>
      </c>
      <c r="M44" s="195"/>
      <c r="N44" s="195"/>
      <c r="O44" s="202"/>
      <c r="P44" s="202"/>
      <c r="Q44" s="138">
        <f t="shared" ref="Q44:T44" si="108">(Q43/Q59)</f>
        <v>0</v>
      </c>
      <c r="R44" s="138">
        <f t="shared" si="108"/>
        <v>0</v>
      </c>
      <c r="S44" s="138">
        <f t="shared" si="108"/>
        <v>0</v>
      </c>
      <c r="T44" s="138">
        <f t="shared" si="108"/>
        <v>0</v>
      </c>
      <c r="U44" s="136">
        <f t="shared" ref="U44:AA44" si="109">(U43/U59)</f>
        <v>0</v>
      </c>
      <c r="V44" s="139">
        <f t="shared" si="109"/>
        <v>0</v>
      </c>
      <c r="W44" s="195"/>
      <c r="X44" s="195"/>
      <c r="Y44" s="202"/>
      <c r="Z44" s="202"/>
      <c r="AA44" s="140">
        <f t="shared" si="109"/>
        <v>0</v>
      </c>
      <c r="AB44" s="276"/>
      <c r="AC44" s="276"/>
      <c r="AD44" s="277"/>
      <c r="AE44" s="277"/>
    </row>
    <row r="45" spans="2:31" x14ac:dyDescent="0.25">
      <c r="B45" s="59" t="s">
        <v>204</v>
      </c>
      <c r="C45" s="38" t="s">
        <v>307</v>
      </c>
      <c r="D45" s="38">
        <v>0</v>
      </c>
      <c r="E45" s="38">
        <v>0</v>
      </c>
      <c r="F45" s="38">
        <v>0</v>
      </c>
      <c r="G45" s="39">
        <v>0</v>
      </c>
      <c r="H45" s="39">
        <v>0</v>
      </c>
      <c r="I45" s="39">
        <v>0</v>
      </c>
      <c r="J45" s="39">
        <v>1</v>
      </c>
      <c r="K45" s="39">
        <v>0</v>
      </c>
      <c r="L45" s="40">
        <f t="shared" si="70"/>
        <v>1</v>
      </c>
      <c r="M45" s="141">
        <f t="shared" si="71"/>
        <v>0.2</v>
      </c>
      <c r="N45" s="40">
        <f t="shared" si="72"/>
        <v>1</v>
      </c>
      <c r="O45" s="141">
        <f t="shared" si="73"/>
        <v>0.4</v>
      </c>
      <c r="P45" s="141">
        <f>(U45-M45)</f>
        <v>-0.2</v>
      </c>
      <c r="Q45" s="39">
        <v>0</v>
      </c>
      <c r="R45" s="39">
        <v>0</v>
      </c>
      <c r="S45" s="39">
        <v>1</v>
      </c>
      <c r="T45" s="39">
        <v>0</v>
      </c>
      <c r="U45" s="41">
        <v>0</v>
      </c>
      <c r="V45" s="40">
        <f>SUM(Q45:U45)</f>
        <v>1</v>
      </c>
      <c r="W45" s="141">
        <f>AVERAGE(Q45:U45)</f>
        <v>0.2</v>
      </c>
      <c r="X45" s="40">
        <f>MAX(Q45:U45)-MIN(Q45:U45)</f>
        <v>1</v>
      </c>
      <c r="Y45" s="141">
        <f>_xlfn.STDEV.P(Q45:U45)</f>
        <v>0.4</v>
      </c>
      <c r="Z45" s="141">
        <f t="shared" si="74"/>
        <v>-0.2</v>
      </c>
      <c r="AA45" s="42">
        <f t="shared" si="75"/>
        <v>2</v>
      </c>
      <c r="AB45" s="144">
        <f t="shared" si="76"/>
        <v>0.2</v>
      </c>
      <c r="AC45" s="42">
        <f t="shared" si="77"/>
        <v>1</v>
      </c>
      <c r="AD45" s="144">
        <f t="shared" si="78"/>
        <v>0.4</v>
      </c>
      <c r="AE45" s="144">
        <f t="shared" si="79"/>
        <v>-0.2</v>
      </c>
    </row>
    <row r="46" spans="2:31" ht="15.75" thickBot="1" x14ac:dyDescent="0.3">
      <c r="B46" s="58" t="s">
        <v>28</v>
      </c>
      <c r="C46" s="43" t="s">
        <v>307</v>
      </c>
      <c r="D46" s="247">
        <f>(D45/D59)</f>
        <v>0</v>
      </c>
      <c r="E46" s="247">
        <f t="shared" ref="E46:H46" si="110">(E45/E59)</f>
        <v>0</v>
      </c>
      <c r="F46" s="247">
        <f t="shared" si="110"/>
        <v>0</v>
      </c>
      <c r="G46" s="138">
        <f t="shared" si="110"/>
        <v>0</v>
      </c>
      <c r="H46" s="138">
        <f t="shared" si="110"/>
        <v>0</v>
      </c>
      <c r="I46" s="138">
        <f>(I45/I59)</f>
        <v>0</v>
      </c>
      <c r="J46" s="138">
        <f t="shared" ref="J46:K46" si="111">(J45/J59)</f>
        <v>0.14285714285714285</v>
      </c>
      <c r="K46" s="138">
        <f t="shared" si="111"/>
        <v>0</v>
      </c>
      <c r="L46" s="139">
        <f t="shared" ref="L46" si="112">(L45/L59)</f>
        <v>3.125E-2</v>
      </c>
      <c r="M46" s="195"/>
      <c r="N46" s="195"/>
      <c r="O46" s="202"/>
      <c r="P46" s="202"/>
      <c r="Q46" s="138">
        <f t="shared" ref="Q46:T46" si="113">(Q45/Q59)</f>
        <v>0</v>
      </c>
      <c r="R46" s="138">
        <f t="shared" si="113"/>
        <v>0</v>
      </c>
      <c r="S46" s="138">
        <f t="shared" si="113"/>
        <v>0.33333333333333331</v>
      </c>
      <c r="T46" s="138">
        <f t="shared" si="113"/>
        <v>0</v>
      </c>
      <c r="U46" s="136">
        <f t="shared" ref="U46:AA46" si="114">(U45/U59)</f>
        <v>0</v>
      </c>
      <c r="V46" s="139">
        <f t="shared" si="114"/>
        <v>3.3333333333333333E-2</v>
      </c>
      <c r="W46" s="195"/>
      <c r="X46" s="195"/>
      <c r="Y46" s="202"/>
      <c r="Z46" s="202"/>
      <c r="AA46" s="140">
        <f t="shared" si="114"/>
        <v>3.2258064516129031E-2</v>
      </c>
      <c r="AB46" s="276"/>
      <c r="AC46" s="276"/>
      <c r="AD46" s="277"/>
      <c r="AE46" s="277"/>
    </row>
    <row r="47" spans="2:31" x14ac:dyDescent="0.25">
      <c r="B47" s="59" t="s">
        <v>205</v>
      </c>
      <c r="C47" s="38" t="s">
        <v>307</v>
      </c>
      <c r="D47" s="38">
        <v>0</v>
      </c>
      <c r="E47" s="38">
        <v>0</v>
      </c>
      <c r="F47" s="38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f t="shared" si="70"/>
        <v>0</v>
      </c>
      <c r="M47" s="141">
        <f t="shared" si="71"/>
        <v>0</v>
      </c>
      <c r="N47" s="40">
        <f t="shared" si="72"/>
        <v>0</v>
      </c>
      <c r="O47" s="141">
        <f t="shared" si="73"/>
        <v>0</v>
      </c>
      <c r="P47" s="141">
        <f>(U47-M47)</f>
        <v>0</v>
      </c>
      <c r="Q47" s="39">
        <v>0</v>
      </c>
      <c r="R47" s="39">
        <v>0</v>
      </c>
      <c r="S47" s="39">
        <v>0</v>
      </c>
      <c r="T47" s="39">
        <v>0</v>
      </c>
      <c r="U47" s="41">
        <v>0</v>
      </c>
      <c r="V47" s="40">
        <f>SUM(Q47:U47)</f>
        <v>0</v>
      </c>
      <c r="W47" s="141">
        <f>AVERAGE(Q47:U47)</f>
        <v>0</v>
      </c>
      <c r="X47" s="40">
        <f>MAX(Q47:U47)-MIN(Q47:U47)</f>
        <v>0</v>
      </c>
      <c r="Y47" s="141">
        <f>_xlfn.STDEV.P(Q47:U47)</f>
        <v>0</v>
      </c>
      <c r="Z47" s="141">
        <f t="shared" si="74"/>
        <v>0</v>
      </c>
      <c r="AA47" s="42">
        <f t="shared" si="75"/>
        <v>0</v>
      </c>
      <c r="AB47" s="144">
        <f t="shared" si="76"/>
        <v>0</v>
      </c>
      <c r="AC47" s="42">
        <f t="shared" si="77"/>
        <v>0</v>
      </c>
      <c r="AD47" s="144">
        <f t="shared" si="78"/>
        <v>0</v>
      </c>
      <c r="AE47" s="144">
        <f t="shared" si="79"/>
        <v>0</v>
      </c>
    </row>
    <row r="48" spans="2:31" ht="15.75" thickBot="1" x14ac:dyDescent="0.3">
      <c r="B48" s="58" t="s">
        <v>28</v>
      </c>
      <c r="C48" s="43" t="s">
        <v>307</v>
      </c>
      <c r="D48" s="247">
        <f>(D47/D59)</f>
        <v>0</v>
      </c>
      <c r="E48" s="247">
        <f t="shared" ref="E48:H48" si="115">(E47/E59)</f>
        <v>0</v>
      </c>
      <c r="F48" s="247">
        <f t="shared" si="115"/>
        <v>0</v>
      </c>
      <c r="G48" s="138">
        <f t="shared" si="115"/>
        <v>0</v>
      </c>
      <c r="H48" s="138">
        <f t="shared" si="115"/>
        <v>0</v>
      </c>
      <c r="I48" s="138">
        <f>(I47/I59)</f>
        <v>0</v>
      </c>
      <c r="J48" s="138">
        <f t="shared" ref="J48:K48" si="116">(J47/J59)</f>
        <v>0</v>
      </c>
      <c r="K48" s="138">
        <f t="shared" si="116"/>
        <v>0</v>
      </c>
      <c r="L48" s="139">
        <f t="shared" ref="L48" si="117">(L47/L59)</f>
        <v>0</v>
      </c>
      <c r="M48" s="195"/>
      <c r="N48" s="195"/>
      <c r="O48" s="202"/>
      <c r="P48" s="202"/>
      <c r="Q48" s="138">
        <f t="shared" ref="Q48:T48" si="118">(Q47/Q59)</f>
        <v>0</v>
      </c>
      <c r="R48" s="138">
        <f t="shared" si="118"/>
        <v>0</v>
      </c>
      <c r="S48" s="138">
        <f t="shared" si="118"/>
        <v>0</v>
      </c>
      <c r="T48" s="138">
        <f t="shared" si="118"/>
        <v>0</v>
      </c>
      <c r="U48" s="136">
        <f t="shared" ref="U48:AA48" si="119">(U47/U59)</f>
        <v>0</v>
      </c>
      <c r="V48" s="139">
        <f t="shared" si="119"/>
        <v>0</v>
      </c>
      <c r="W48" s="195"/>
      <c r="X48" s="195"/>
      <c r="Y48" s="202"/>
      <c r="Z48" s="202"/>
      <c r="AA48" s="140">
        <f t="shared" si="119"/>
        <v>0</v>
      </c>
      <c r="AB48" s="276"/>
      <c r="AC48" s="276"/>
      <c r="AD48" s="277"/>
      <c r="AE48" s="277"/>
    </row>
    <row r="49" spans="2:31" ht="24" x14ac:dyDescent="0.25">
      <c r="B49" s="59" t="s">
        <v>268</v>
      </c>
      <c r="C49" s="38" t="s">
        <v>307</v>
      </c>
      <c r="D49" s="38">
        <v>0</v>
      </c>
      <c r="E49" s="38">
        <v>0</v>
      </c>
      <c r="F49" s="38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f t="shared" si="70"/>
        <v>0</v>
      </c>
      <c r="M49" s="141">
        <f t="shared" si="71"/>
        <v>0</v>
      </c>
      <c r="N49" s="40">
        <f t="shared" si="72"/>
        <v>0</v>
      </c>
      <c r="O49" s="141">
        <f t="shared" si="73"/>
        <v>0</v>
      </c>
      <c r="P49" s="141">
        <f>(U49-M49)</f>
        <v>0</v>
      </c>
      <c r="Q49" s="39">
        <v>0</v>
      </c>
      <c r="R49" s="39">
        <v>1</v>
      </c>
      <c r="S49" s="39">
        <v>0</v>
      </c>
      <c r="T49" s="39">
        <v>0</v>
      </c>
      <c r="U49" s="41">
        <v>0</v>
      </c>
      <c r="V49" s="40">
        <f>SUM(Q49:U49)</f>
        <v>1</v>
      </c>
      <c r="W49" s="141">
        <f>AVERAGE(Q49:U49)</f>
        <v>0.2</v>
      </c>
      <c r="X49" s="40">
        <f>MAX(Q49:U49)-MIN(Q49:U49)</f>
        <v>1</v>
      </c>
      <c r="Y49" s="141">
        <f>_xlfn.STDEV.P(Q49:U49)</f>
        <v>0.4</v>
      </c>
      <c r="Z49" s="141">
        <f t="shared" si="74"/>
        <v>-0.2</v>
      </c>
      <c r="AA49" s="42">
        <f t="shared" si="75"/>
        <v>1</v>
      </c>
      <c r="AB49" s="144">
        <f t="shared" si="76"/>
        <v>0.1</v>
      </c>
      <c r="AC49" s="42">
        <f t="shared" si="77"/>
        <v>1</v>
      </c>
      <c r="AD49" s="144">
        <f t="shared" si="78"/>
        <v>0.3</v>
      </c>
      <c r="AE49" s="144">
        <f t="shared" si="79"/>
        <v>-0.1</v>
      </c>
    </row>
    <row r="50" spans="2:31" ht="15.75" thickBot="1" x14ac:dyDescent="0.3">
      <c r="B50" s="58" t="s">
        <v>28</v>
      </c>
      <c r="C50" s="43" t="s">
        <v>307</v>
      </c>
      <c r="D50" s="247">
        <f>(D49/D59)</f>
        <v>0</v>
      </c>
      <c r="E50" s="247">
        <f t="shared" ref="E50:H50" si="120">(E49/E59)</f>
        <v>0</v>
      </c>
      <c r="F50" s="247">
        <f t="shared" si="120"/>
        <v>0</v>
      </c>
      <c r="G50" s="138">
        <f t="shared" si="120"/>
        <v>0</v>
      </c>
      <c r="H50" s="138">
        <f t="shared" si="120"/>
        <v>0</v>
      </c>
      <c r="I50" s="138">
        <f>(I49/I59)</f>
        <v>0</v>
      </c>
      <c r="J50" s="138">
        <f t="shared" ref="J50:K50" si="121">(J49/J59)</f>
        <v>0</v>
      </c>
      <c r="K50" s="138">
        <f t="shared" si="121"/>
        <v>0</v>
      </c>
      <c r="L50" s="139">
        <f t="shared" ref="L50" si="122">(L49/L59)</f>
        <v>0</v>
      </c>
      <c r="M50" s="195"/>
      <c r="N50" s="195"/>
      <c r="O50" s="202"/>
      <c r="P50" s="202"/>
      <c r="Q50" s="138">
        <f t="shared" ref="Q50:T50" si="123">(Q49/Q59)</f>
        <v>0</v>
      </c>
      <c r="R50" s="138">
        <f t="shared" si="123"/>
        <v>0.125</v>
      </c>
      <c r="S50" s="138">
        <f t="shared" si="123"/>
        <v>0</v>
      </c>
      <c r="T50" s="138">
        <f t="shared" si="123"/>
        <v>0</v>
      </c>
      <c r="U50" s="136">
        <f t="shared" ref="U50:AA50" si="124">(U49/U59)</f>
        <v>0</v>
      </c>
      <c r="V50" s="139">
        <f t="shared" si="124"/>
        <v>3.3333333333333333E-2</v>
      </c>
      <c r="W50" s="195"/>
      <c r="X50" s="195"/>
      <c r="Y50" s="202"/>
      <c r="Z50" s="202"/>
      <c r="AA50" s="140">
        <f t="shared" si="124"/>
        <v>1.6129032258064516E-2</v>
      </c>
      <c r="AB50" s="276"/>
      <c r="AC50" s="276"/>
      <c r="AD50" s="277"/>
      <c r="AE50" s="277"/>
    </row>
    <row r="51" spans="2:31" x14ac:dyDescent="0.25">
      <c r="B51" s="59" t="s">
        <v>209</v>
      </c>
      <c r="C51" s="38" t="s">
        <v>307</v>
      </c>
      <c r="D51" s="38">
        <v>0</v>
      </c>
      <c r="E51" s="38">
        <v>0</v>
      </c>
      <c r="F51" s="38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f t="shared" si="70"/>
        <v>0</v>
      </c>
      <c r="M51" s="141">
        <f t="shared" si="71"/>
        <v>0</v>
      </c>
      <c r="N51" s="40">
        <f t="shared" si="72"/>
        <v>0</v>
      </c>
      <c r="O51" s="141">
        <f t="shared" si="73"/>
        <v>0</v>
      </c>
      <c r="P51" s="141">
        <f>(U51-M51)</f>
        <v>0</v>
      </c>
      <c r="Q51" s="39">
        <v>0</v>
      </c>
      <c r="R51" s="39">
        <v>0</v>
      </c>
      <c r="S51" s="39">
        <v>0</v>
      </c>
      <c r="T51" s="39">
        <v>0</v>
      </c>
      <c r="U51" s="41">
        <v>0</v>
      </c>
      <c r="V51" s="40">
        <f>SUM(Q51:U51)</f>
        <v>0</v>
      </c>
      <c r="W51" s="141">
        <f>AVERAGE(Q51:U51)</f>
        <v>0</v>
      </c>
      <c r="X51" s="40">
        <f>MAX(Q51:U51)-MIN(Q51:U51)</f>
        <v>0</v>
      </c>
      <c r="Y51" s="141">
        <f>_xlfn.STDEV.P(Q51:U51)</f>
        <v>0</v>
      </c>
      <c r="Z51" s="141">
        <f t="shared" si="74"/>
        <v>0</v>
      </c>
      <c r="AA51" s="42">
        <f t="shared" si="75"/>
        <v>0</v>
      </c>
      <c r="AB51" s="144">
        <f t="shared" si="76"/>
        <v>0</v>
      </c>
      <c r="AC51" s="42">
        <f t="shared" si="77"/>
        <v>0</v>
      </c>
      <c r="AD51" s="144">
        <f t="shared" si="78"/>
        <v>0</v>
      </c>
      <c r="AE51" s="144">
        <f t="shared" si="79"/>
        <v>0</v>
      </c>
    </row>
    <row r="52" spans="2:31" ht="15.75" thickBot="1" x14ac:dyDescent="0.3">
      <c r="B52" s="58" t="s">
        <v>28</v>
      </c>
      <c r="C52" s="43" t="s">
        <v>307</v>
      </c>
      <c r="D52" s="247">
        <f>(D51/D59)</f>
        <v>0</v>
      </c>
      <c r="E52" s="247">
        <f t="shared" ref="E52:H52" si="125">(E51/E59)</f>
        <v>0</v>
      </c>
      <c r="F52" s="247">
        <f t="shared" si="125"/>
        <v>0</v>
      </c>
      <c r="G52" s="138">
        <f t="shared" si="125"/>
        <v>0</v>
      </c>
      <c r="H52" s="138">
        <f t="shared" si="125"/>
        <v>0</v>
      </c>
      <c r="I52" s="138">
        <f>(I51/I59)</f>
        <v>0</v>
      </c>
      <c r="J52" s="138">
        <f t="shared" ref="J52:K52" si="126">(J51/J59)</f>
        <v>0</v>
      </c>
      <c r="K52" s="138">
        <f t="shared" si="126"/>
        <v>0</v>
      </c>
      <c r="L52" s="139">
        <f t="shared" ref="L52" si="127">(L51/L59)</f>
        <v>0</v>
      </c>
      <c r="M52" s="195"/>
      <c r="N52" s="195"/>
      <c r="O52" s="202"/>
      <c r="P52" s="202"/>
      <c r="Q52" s="138">
        <f t="shared" ref="Q52:T52" si="128">(Q51/Q59)</f>
        <v>0</v>
      </c>
      <c r="R52" s="138">
        <f t="shared" si="128"/>
        <v>0</v>
      </c>
      <c r="S52" s="138">
        <f t="shared" si="128"/>
        <v>0</v>
      </c>
      <c r="T52" s="138">
        <f t="shared" si="128"/>
        <v>0</v>
      </c>
      <c r="U52" s="136">
        <f t="shared" ref="U52:AA52" si="129">(U51/U59)</f>
        <v>0</v>
      </c>
      <c r="V52" s="139">
        <f t="shared" si="129"/>
        <v>0</v>
      </c>
      <c r="W52" s="195"/>
      <c r="X52" s="195"/>
      <c r="Y52" s="202"/>
      <c r="Z52" s="202"/>
      <c r="AA52" s="140">
        <f t="shared" si="129"/>
        <v>0</v>
      </c>
      <c r="AB52" s="276"/>
      <c r="AC52" s="276"/>
      <c r="AD52" s="277"/>
      <c r="AE52" s="277"/>
    </row>
    <row r="53" spans="2:31" x14ac:dyDescent="0.25">
      <c r="B53" s="59" t="s">
        <v>269</v>
      </c>
      <c r="C53" s="38" t="s">
        <v>307</v>
      </c>
      <c r="D53" s="38">
        <v>0</v>
      </c>
      <c r="E53" s="38">
        <v>0</v>
      </c>
      <c r="F53" s="38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f t="shared" si="70"/>
        <v>0</v>
      </c>
      <c r="M53" s="141">
        <f t="shared" si="71"/>
        <v>0</v>
      </c>
      <c r="N53" s="40">
        <f t="shared" si="72"/>
        <v>0</v>
      </c>
      <c r="O53" s="141">
        <f t="shared" si="73"/>
        <v>0</v>
      </c>
      <c r="P53" s="141">
        <f>(U53-M53)</f>
        <v>0</v>
      </c>
      <c r="Q53" s="39">
        <v>0</v>
      </c>
      <c r="R53" s="39">
        <v>0</v>
      </c>
      <c r="S53" s="39">
        <v>0</v>
      </c>
      <c r="T53" s="39">
        <v>0</v>
      </c>
      <c r="U53" s="41">
        <v>0</v>
      </c>
      <c r="V53" s="40">
        <f>SUM(Q53:U53)</f>
        <v>0</v>
      </c>
      <c r="W53" s="141">
        <f>AVERAGE(Q53:U53)</f>
        <v>0</v>
      </c>
      <c r="X53" s="40">
        <f>MAX(Q53:U53)-MIN(Q53:U53)</f>
        <v>0</v>
      </c>
      <c r="Y53" s="141">
        <f>_xlfn.STDEV.P(Q53:U53)</f>
        <v>0</v>
      </c>
      <c r="Z53" s="141">
        <f t="shared" si="74"/>
        <v>0</v>
      </c>
      <c r="AA53" s="42">
        <f t="shared" si="75"/>
        <v>0</v>
      </c>
      <c r="AB53" s="144">
        <f t="shared" si="76"/>
        <v>0</v>
      </c>
      <c r="AC53" s="42">
        <f t="shared" si="77"/>
        <v>0</v>
      </c>
      <c r="AD53" s="144">
        <f t="shared" si="78"/>
        <v>0</v>
      </c>
      <c r="AE53" s="144">
        <f t="shared" si="79"/>
        <v>0</v>
      </c>
    </row>
    <row r="54" spans="2:31" ht="15.75" thickBot="1" x14ac:dyDescent="0.3">
      <c r="B54" s="58" t="s">
        <v>28</v>
      </c>
      <c r="C54" s="43" t="s">
        <v>307</v>
      </c>
      <c r="D54" s="247">
        <f>(D53/D59)</f>
        <v>0</v>
      </c>
      <c r="E54" s="247">
        <f t="shared" ref="E54:H54" si="130">(E53/E59)</f>
        <v>0</v>
      </c>
      <c r="F54" s="247">
        <f t="shared" si="130"/>
        <v>0</v>
      </c>
      <c r="G54" s="138">
        <f t="shared" si="130"/>
        <v>0</v>
      </c>
      <c r="H54" s="138">
        <f t="shared" si="130"/>
        <v>0</v>
      </c>
      <c r="I54" s="138">
        <f>(I53/I59)</f>
        <v>0</v>
      </c>
      <c r="J54" s="138">
        <f t="shared" ref="J54:K54" si="131">(J53/J59)</f>
        <v>0</v>
      </c>
      <c r="K54" s="138">
        <f t="shared" si="131"/>
        <v>0</v>
      </c>
      <c r="L54" s="139">
        <f t="shared" ref="L54" si="132">(L53/L59)</f>
        <v>0</v>
      </c>
      <c r="M54" s="195"/>
      <c r="N54" s="195"/>
      <c r="O54" s="202"/>
      <c r="P54" s="202"/>
      <c r="Q54" s="138">
        <f t="shared" ref="Q54:T54" si="133">(Q53/Q59)</f>
        <v>0</v>
      </c>
      <c r="R54" s="138">
        <f t="shared" si="133"/>
        <v>0</v>
      </c>
      <c r="S54" s="138">
        <f t="shared" si="133"/>
        <v>0</v>
      </c>
      <c r="T54" s="138">
        <f t="shared" si="133"/>
        <v>0</v>
      </c>
      <c r="U54" s="136">
        <f t="shared" ref="U54:AA54" si="134">(U53/U59)</f>
        <v>0</v>
      </c>
      <c r="V54" s="139">
        <f t="shared" si="134"/>
        <v>0</v>
      </c>
      <c r="W54" s="195"/>
      <c r="X54" s="195"/>
      <c r="Y54" s="202"/>
      <c r="Z54" s="202"/>
      <c r="AA54" s="140">
        <f t="shared" si="134"/>
        <v>0</v>
      </c>
      <c r="AB54" s="276"/>
      <c r="AC54" s="276"/>
      <c r="AD54" s="277"/>
      <c r="AE54" s="277"/>
    </row>
    <row r="55" spans="2:31" x14ac:dyDescent="0.25">
      <c r="B55" s="63" t="s">
        <v>211</v>
      </c>
      <c r="C55" s="38" t="s">
        <v>307</v>
      </c>
      <c r="D55" s="248">
        <v>0</v>
      </c>
      <c r="E55" s="248">
        <v>0</v>
      </c>
      <c r="F55" s="248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40">
        <f t="shared" si="70"/>
        <v>0</v>
      </c>
      <c r="M55" s="141">
        <f t="shared" si="71"/>
        <v>0</v>
      </c>
      <c r="N55" s="40">
        <f t="shared" si="72"/>
        <v>0</v>
      </c>
      <c r="O55" s="141">
        <f t="shared" si="73"/>
        <v>0</v>
      </c>
      <c r="P55" s="141">
        <f>(U55-M55)</f>
        <v>0</v>
      </c>
      <c r="Q55" s="52">
        <v>0</v>
      </c>
      <c r="R55" s="52">
        <v>0</v>
      </c>
      <c r="S55" s="52">
        <v>0</v>
      </c>
      <c r="T55" s="52">
        <v>0</v>
      </c>
      <c r="U55" s="54">
        <v>0</v>
      </c>
      <c r="V55" s="40">
        <f>SUM(Q55:U55)</f>
        <v>0</v>
      </c>
      <c r="W55" s="141">
        <f>AVERAGE(Q55:U55)</f>
        <v>0</v>
      </c>
      <c r="X55" s="40">
        <f>MAX(Q55:U55)-MIN(Q55:U55)</f>
        <v>0</v>
      </c>
      <c r="Y55" s="141">
        <f>_xlfn.STDEV.P(Q55:U55)</f>
        <v>0</v>
      </c>
      <c r="Z55" s="141">
        <f t="shared" si="74"/>
        <v>0</v>
      </c>
      <c r="AA55" s="42">
        <f t="shared" si="75"/>
        <v>0</v>
      </c>
      <c r="AB55" s="144">
        <f t="shared" si="76"/>
        <v>0</v>
      </c>
      <c r="AC55" s="42">
        <f t="shared" si="77"/>
        <v>0</v>
      </c>
      <c r="AD55" s="144">
        <f t="shared" si="78"/>
        <v>0</v>
      </c>
      <c r="AE55" s="144">
        <f t="shared" si="79"/>
        <v>0</v>
      </c>
    </row>
    <row r="56" spans="2:31" ht="15.75" thickBot="1" x14ac:dyDescent="0.3">
      <c r="B56" s="58" t="s">
        <v>28</v>
      </c>
      <c r="C56" s="43" t="s">
        <v>307</v>
      </c>
      <c r="D56" s="247">
        <f>(D55/D59)</f>
        <v>0</v>
      </c>
      <c r="E56" s="247">
        <f t="shared" ref="E56:H56" si="135">(E55/E59)</f>
        <v>0</v>
      </c>
      <c r="F56" s="247">
        <f t="shared" si="135"/>
        <v>0</v>
      </c>
      <c r="G56" s="138">
        <f t="shared" si="135"/>
        <v>0</v>
      </c>
      <c r="H56" s="138">
        <f t="shared" si="135"/>
        <v>0</v>
      </c>
      <c r="I56" s="138">
        <f>(I55/I59)</f>
        <v>0</v>
      </c>
      <c r="J56" s="138">
        <f t="shared" ref="J56:K56" si="136">(J55/J59)</f>
        <v>0</v>
      </c>
      <c r="K56" s="138">
        <f t="shared" si="136"/>
        <v>0</v>
      </c>
      <c r="L56" s="139">
        <f t="shared" ref="L56" si="137">(L55/L59)</f>
        <v>0</v>
      </c>
      <c r="M56" s="195"/>
      <c r="N56" s="195"/>
      <c r="O56" s="202"/>
      <c r="P56" s="202"/>
      <c r="Q56" s="138">
        <f t="shared" ref="Q56:T56" si="138">(Q55/Q59)</f>
        <v>0</v>
      </c>
      <c r="R56" s="138">
        <f t="shared" si="138"/>
        <v>0</v>
      </c>
      <c r="S56" s="138">
        <f t="shared" si="138"/>
        <v>0</v>
      </c>
      <c r="T56" s="138">
        <f t="shared" si="138"/>
        <v>0</v>
      </c>
      <c r="U56" s="136">
        <f t="shared" ref="U56:AA56" si="139">(U55/U59)</f>
        <v>0</v>
      </c>
      <c r="V56" s="139">
        <f t="shared" si="139"/>
        <v>0</v>
      </c>
      <c r="W56" s="195"/>
      <c r="X56" s="195"/>
      <c r="Y56" s="202"/>
      <c r="Z56" s="202"/>
      <c r="AA56" s="140">
        <f t="shared" si="139"/>
        <v>0</v>
      </c>
      <c r="AB56" s="276"/>
      <c r="AC56" s="276"/>
      <c r="AD56" s="277"/>
      <c r="AE56" s="277"/>
    </row>
    <row r="57" spans="2:31" x14ac:dyDescent="0.25">
      <c r="B57" s="59" t="s">
        <v>270</v>
      </c>
      <c r="C57" s="38" t="s">
        <v>307</v>
      </c>
      <c r="D57" s="38">
        <v>0</v>
      </c>
      <c r="E57" s="38">
        <v>0</v>
      </c>
      <c r="F57" s="38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f t="shared" si="70"/>
        <v>0</v>
      </c>
      <c r="M57" s="141">
        <f t="shared" si="71"/>
        <v>0</v>
      </c>
      <c r="N57" s="40">
        <f t="shared" si="72"/>
        <v>0</v>
      </c>
      <c r="O57" s="141">
        <f t="shared" si="73"/>
        <v>0</v>
      </c>
      <c r="P57" s="141">
        <f>(U57-M57)</f>
        <v>0</v>
      </c>
      <c r="Q57" s="39">
        <v>0</v>
      </c>
      <c r="R57" s="39">
        <v>0</v>
      </c>
      <c r="S57" s="39">
        <v>0</v>
      </c>
      <c r="T57" s="39">
        <v>0</v>
      </c>
      <c r="U57" s="41">
        <v>0</v>
      </c>
      <c r="V57" s="40">
        <f>SUM(Q57:U57)</f>
        <v>0</v>
      </c>
      <c r="W57" s="141">
        <f>AVERAGE(Q57:U57)</f>
        <v>0</v>
      </c>
      <c r="X57" s="40">
        <f>MAX(Q57:U57)-MIN(Q57:U57)</f>
        <v>0</v>
      </c>
      <c r="Y57" s="141">
        <f>_xlfn.STDEV.P(Q57:U57)</f>
        <v>0</v>
      </c>
      <c r="Z57" s="141">
        <f t="shared" si="74"/>
        <v>0</v>
      </c>
      <c r="AA57" s="42">
        <f t="shared" si="75"/>
        <v>0</v>
      </c>
      <c r="AB57" s="144">
        <f t="shared" si="76"/>
        <v>0</v>
      </c>
      <c r="AC57" s="42">
        <f t="shared" si="77"/>
        <v>0</v>
      </c>
      <c r="AD57" s="144">
        <f t="shared" si="78"/>
        <v>0</v>
      </c>
      <c r="AE57" s="144">
        <f t="shared" si="79"/>
        <v>0</v>
      </c>
    </row>
    <row r="58" spans="2:31" ht="15.75" thickBot="1" x14ac:dyDescent="0.3">
      <c r="B58" s="58" t="s">
        <v>28</v>
      </c>
      <c r="C58" s="43" t="s">
        <v>307</v>
      </c>
      <c r="D58" s="247">
        <f>(D57/D59)</f>
        <v>0</v>
      </c>
      <c r="E58" s="247">
        <f t="shared" ref="E58:H58" si="140">(E57/E59)</f>
        <v>0</v>
      </c>
      <c r="F58" s="247">
        <f t="shared" si="140"/>
        <v>0</v>
      </c>
      <c r="G58" s="138">
        <f t="shared" si="140"/>
        <v>0</v>
      </c>
      <c r="H58" s="138">
        <f t="shared" si="140"/>
        <v>0</v>
      </c>
      <c r="I58" s="138">
        <f>(I57/I59)</f>
        <v>0</v>
      </c>
      <c r="J58" s="138">
        <f t="shared" ref="J58:K58" si="141">(J57/J59)</f>
        <v>0</v>
      </c>
      <c r="K58" s="138">
        <f t="shared" si="141"/>
        <v>0</v>
      </c>
      <c r="L58" s="139">
        <f t="shared" ref="L58" si="142">(L57/L59)</f>
        <v>0</v>
      </c>
      <c r="M58" s="195"/>
      <c r="N58" s="195"/>
      <c r="O58" s="202"/>
      <c r="P58" s="202"/>
      <c r="Q58" s="138">
        <f t="shared" ref="Q58:T58" si="143">(Q57/Q59)</f>
        <v>0</v>
      </c>
      <c r="R58" s="138">
        <f t="shared" si="143"/>
        <v>0</v>
      </c>
      <c r="S58" s="138">
        <f t="shared" si="143"/>
        <v>0</v>
      </c>
      <c r="T58" s="138">
        <f t="shared" si="143"/>
        <v>0</v>
      </c>
      <c r="U58" s="136">
        <f t="shared" ref="U58:AA58" si="144">(U57/U59)</f>
        <v>0</v>
      </c>
      <c r="V58" s="139">
        <f t="shared" si="144"/>
        <v>0</v>
      </c>
      <c r="W58" s="195"/>
      <c r="X58" s="195"/>
      <c r="Y58" s="202"/>
      <c r="Z58" s="202"/>
      <c r="AA58" s="140">
        <f t="shared" si="144"/>
        <v>0</v>
      </c>
      <c r="AB58" s="168"/>
      <c r="AC58" s="153"/>
      <c r="AD58" s="168"/>
      <c r="AE58" s="168"/>
    </row>
    <row r="59" spans="2:31" ht="24" x14ac:dyDescent="0.25">
      <c r="B59" s="36" t="s">
        <v>333</v>
      </c>
      <c r="C59" s="116" t="s">
        <v>307</v>
      </c>
      <c r="D59" s="116">
        <v>3</v>
      </c>
      <c r="E59" s="116">
        <v>3</v>
      </c>
      <c r="F59" s="116">
        <v>7</v>
      </c>
      <c r="G59" s="117">
        <v>2</v>
      </c>
      <c r="H59" s="117">
        <v>11</v>
      </c>
      <c r="I59" s="117">
        <v>9</v>
      </c>
      <c r="J59" s="117">
        <v>7</v>
      </c>
      <c r="K59" s="117">
        <v>3</v>
      </c>
      <c r="L59" s="118">
        <f>SUM(G59:K59)</f>
        <v>32</v>
      </c>
      <c r="M59" s="118">
        <f>AVERAGE(G59:K59)</f>
        <v>6.4</v>
      </c>
      <c r="N59" s="118">
        <f>MAX(G59:K59)-MIN(G59:K59)</f>
        <v>9</v>
      </c>
      <c r="O59" s="119">
        <f>_xlfn.STDEV.P(G59:K59)</f>
        <v>3.4409301068170506</v>
      </c>
      <c r="P59" s="118">
        <f>(U59-M59)</f>
        <v>0.59999999999999964</v>
      </c>
      <c r="Q59" s="117">
        <v>5</v>
      </c>
      <c r="R59" s="117">
        <v>8</v>
      </c>
      <c r="S59" s="117">
        <v>3</v>
      </c>
      <c r="T59" s="117">
        <v>7</v>
      </c>
      <c r="U59" s="120">
        <v>7</v>
      </c>
      <c r="V59" s="118">
        <f>SUM(Q59:U59)</f>
        <v>30</v>
      </c>
      <c r="W59" s="118">
        <f>AVERAGE(Q59:U59)</f>
        <v>6</v>
      </c>
      <c r="X59" s="118">
        <f>MAX(Q59:U59)-MIN(Q59:U59)</f>
        <v>5</v>
      </c>
      <c r="Y59" s="119">
        <f>_xlfn.STDEV.P(Q59:U59)</f>
        <v>1.7888543819998317</v>
      </c>
      <c r="Z59" s="118">
        <f>(U59-W59)</f>
        <v>1</v>
      </c>
      <c r="AA59" s="121">
        <f>SUM(Q59:U59,G59:K59)</f>
        <v>62</v>
      </c>
      <c r="AB59" s="121">
        <f>AVERAGE(Q59:U59,G59:K59)</f>
        <v>6.2</v>
      </c>
      <c r="AC59" s="121">
        <f>MAX(G59:K59,Q59:U59)-MIN(G59:K59,Q59:U59)</f>
        <v>9</v>
      </c>
      <c r="AD59" s="122">
        <f>_xlfn.STDEV.P(Q59:U59,G59:K59)</f>
        <v>2.7495454169735041</v>
      </c>
      <c r="AE59" s="121">
        <f>(U59-AB59)</f>
        <v>0.79999999999999982</v>
      </c>
    </row>
    <row r="61" spans="2:31" x14ac:dyDescent="0.25">
      <c r="B61" s="274"/>
      <c r="C61" s="283" t="s">
        <v>271</v>
      </c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</row>
    <row r="62" spans="2:31" ht="24.75" thickBot="1" x14ac:dyDescent="0.3">
      <c r="B62" s="18"/>
      <c r="C62" s="19">
        <v>2009</v>
      </c>
      <c r="D62" s="19">
        <v>2010</v>
      </c>
      <c r="E62" s="19">
        <v>2011</v>
      </c>
      <c r="F62" s="19">
        <v>2012</v>
      </c>
      <c r="G62" s="20">
        <v>2013</v>
      </c>
      <c r="H62" s="20">
        <v>2014</v>
      </c>
      <c r="I62" s="20">
        <v>2015</v>
      </c>
      <c r="J62" s="20">
        <v>2016</v>
      </c>
      <c r="K62" s="20">
        <v>2017</v>
      </c>
      <c r="L62" s="21" t="s">
        <v>0</v>
      </c>
      <c r="M62" s="21" t="s">
        <v>1</v>
      </c>
      <c r="N62" s="21" t="s">
        <v>2</v>
      </c>
      <c r="O62" s="21" t="s">
        <v>3</v>
      </c>
      <c r="P62" s="21" t="s">
        <v>435</v>
      </c>
      <c r="Q62" s="20">
        <v>2018</v>
      </c>
      <c r="R62" s="20">
        <v>2019</v>
      </c>
      <c r="S62" s="20">
        <v>2020</v>
      </c>
      <c r="T62" s="20">
        <v>2021</v>
      </c>
      <c r="U62" s="22">
        <v>2022</v>
      </c>
      <c r="V62" s="21" t="s">
        <v>0</v>
      </c>
      <c r="W62" s="21" t="s">
        <v>1</v>
      </c>
      <c r="X62" s="21" t="s">
        <v>2</v>
      </c>
      <c r="Y62" s="21" t="s">
        <v>3</v>
      </c>
      <c r="Z62" s="21" t="s">
        <v>435</v>
      </c>
      <c r="AA62" s="23" t="s">
        <v>5</v>
      </c>
      <c r="AB62" s="23" t="s">
        <v>6</v>
      </c>
      <c r="AC62" s="23" t="s">
        <v>7</v>
      </c>
      <c r="AD62" s="23" t="s">
        <v>8</v>
      </c>
      <c r="AE62" s="23" t="s">
        <v>435</v>
      </c>
    </row>
    <row r="63" spans="2:31" x14ac:dyDescent="0.25">
      <c r="B63" s="59" t="s">
        <v>89</v>
      </c>
      <c r="C63" s="38" t="s">
        <v>307</v>
      </c>
      <c r="D63" s="38">
        <v>2</v>
      </c>
      <c r="E63" s="38">
        <v>2</v>
      </c>
      <c r="F63" s="38">
        <v>5</v>
      </c>
      <c r="G63" s="39">
        <v>0</v>
      </c>
      <c r="H63" s="39">
        <v>8</v>
      </c>
      <c r="I63" s="39">
        <v>7</v>
      </c>
      <c r="J63" s="39">
        <v>5</v>
      </c>
      <c r="K63" s="39">
        <v>1</v>
      </c>
      <c r="L63" s="40">
        <f>SUM(G63:K63)</f>
        <v>21</v>
      </c>
      <c r="M63" s="141">
        <f>AVERAGE(G63:K63)</f>
        <v>4.2</v>
      </c>
      <c r="N63" s="40">
        <f>MAX(G63:K63)-MIN(G63:K63)</f>
        <v>8</v>
      </c>
      <c r="O63" s="141">
        <f>_xlfn.STDEV.P(G63:K63)</f>
        <v>3.1874754901018454</v>
      </c>
      <c r="P63" s="141">
        <f>(U63-M63)</f>
        <v>-0.20000000000000018</v>
      </c>
      <c r="Q63" s="39">
        <v>3</v>
      </c>
      <c r="R63" s="39">
        <v>7</v>
      </c>
      <c r="S63" s="39">
        <v>3</v>
      </c>
      <c r="T63" s="39">
        <v>7</v>
      </c>
      <c r="U63" s="41">
        <v>4</v>
      </c>
      <c r="V63" s="40">
        <f>SUM(Q63:U63)</f>
        <v>24</v>
      </c>
      <c r="W63" s="40">
        <f>AVERAGE(Q63:U63)</f>
        <v>4.8</v>
      </c>
      <c r="X63" s="40">
        <f>MAX(Q63:U63)-MIN(Q63:U63)</f>
        <v>4</v>
      </c>
      <c r="Y63" s="141">
        <f>_xlfn.STDEV.P(Q63:U63)</f>
        <v>1.833030277982336</v>
      </c>
      <c r="Z63" s="141">
        <f>(U63-W63)</f>
        <v>-0.79999999999999982</v>
      </c>
      <c r="AA63" s="42">
        <f>SUM(Q63:U63,G63:K63)</f>
        <v>45</v>
      </c>
      <c r="AB63" s="144">
        <f>AVERAGE(Q63:U63,G63:K63)</f>
        <v>4.5</v>
      </c>
      <c r="AC63" s="42">
        <f>MAX(Q63:U63,G63:K63)-MIN(Q63:U63,G63:K63)</f>
        <v>8</v>
      </c>
      <c r="AD63" s="144">
        <f>_xlfn.STDEV.P(Q63:U63,G63:K63)</f>
        <v>2.6172504656604803</v>
      </c>
      <c r="AE63" s="144">
        <f>(U63-AB63)</f>
        <v>-0.5</v>
      </c>
    </row>
    <row r="64" spans="2:31" ht="15.75" thickBot="1" x14ac:dyDescent="0.3">
      <c r="B64" s="58" t="s">
        <v>28</v>
      </c>
      <c r="C64" s="43" t="s">
        <v>307</v>
      </c>
      <c r="D64" s="247">
        <f>(D63/D69)</f>
        <v>0.66666666666666663</v>
      </c>
      <c r="E64" s="247">
        <f t="shared" ref="E64:K64" si="145">(E63/E69)</f>
        <v>0.66666666666666663</v>
      </c>
      <c r="F64" s="247">
        <f t="shared" si="145"/>
        <v>0.7142857142857143</v>
      </c>
      <c r="G64" s="138">
        <f t="shared" si="145"/>
        <v>0</v>
      </c>
      <c r="H64" s="138">
        <f t="shared" si="145"/>
        <v>0.72727272727272729</v>
      </c>
      <c r="I64" s="138">
        <f t="shared" si="145"/>
        <v>0.77777777777777779</v>
      </c>
      <c r="J64" s="138">
        <f t="shared" si="145"/>
        <v>0.7142857142857143</v>
      </c>
      <c r="K64" s="138">
        <f t="shared" si="145"/>
        <v>0.33333333333333331</v>
      </c>
      <c r="L64" s="139">
        <f t="shared" ref="L64" si="146">(L63/L69)</f>
        <v>0.65625</v>
      </c>
      <c r="M64" s="195"/>
      <c r="N64" s="195"/>
      <c r="O64" s="195"/>
      <c r="P64" s="195"/>
      <c r="Q64" s="138">
        <f t="shared" ref="Q64:R64" si="147">(Q63/Q69)</f>
        <v>0.6</v>
      </c>
      <c r="R64" s="138">
        <f t="shared" si="147"/>
        <v>0.875</v>
      </c>
      <c r="S64" s="138">
        <f t="shared" ref="S64:T64" si="148">(S63/S69)</f>
        <v>1</v>
      </c>
      <c r="T64" s="138">
        <f t="shared" si="148"/>
        <v>1</v>
      </c>
      <c r="U64" s="136">
        <f t="shared" ref="U64" si="149">(U63/U69)</f>
        <v>0.5714285714285714</v>
      </c>
      <c r="V64" s="139">
        <f t="shared" ref="V64:AA64" si="150">(V63/V69)</f>
        <v>0.8</v>
      </c>
      <c r="W64" s="195"/>
      <c r="X64" s="195"/>
      <c r="Y64" s="195"/>
      <c r="Z64" s="195"/>
      <c r="AA64" s="140">
        <f t="shared" si="150"/>
        <v>0.72580645161290325</v>
      </c>
      <c r="AB64" s="168"/>
      <c r="AC64" s="153"/>
      <c r="AD64" s="168"/>
      <c r="AE64" s="168"/>
    </row>
    <row r="65" spans="2:31" x14ac:dyDescent="0.25">
      <c r="B65" s="59" t="s">
        <v>90</v>
      </c>
      <c r="C65" s="38" t="s">
        <v>307</v>
      </c>
      <c r="D65" s="38">
        <v>1</v>
      </c>
      <c r="E65" s="38">
        <v>1</v>
      </c>
      <c r="F65" s="38">
        <v>1</v>
      </c>
      <c r="G65" s="39">
        <v>1</v>
      </c>
      <c r="H65" s="39">
        <v>1</v>
      </c>
      <c r="I65" s="39">
        <v>1</v>
      </c>
      <c r="J65" s="39">
        <v>1</v>
      </c>
      <c r="K65" s="39">
        <v>0</v>
      </c>
      <c r="L65" s="40">
        <f>SUM(G65:K65)</f>
        <v>4</v>
      </c>
      <c r="M65" s="141">
        <f>AVERAGE(G65:K65)</f>
        <v>0.8</v>
      </c>
      <c r="N65" s="40">
        <f>MAX(G65:K65)-MIN(G65:K65)</f>
        <v>1</v>
      </c>
      <c r="O65" s="141">
        <f>_xlfn.STDEV.P(G65:K65)</f>
        <v>0.4</v>
      </c>
      <c r="P65" s="141">
        <f>(U65-M65)</f>
        <v>-0.8</v>
      </c>
      <c r="Q65" s="39">
        <v>0</v>
      </c>
      <c r="R65" s="39">
        <v>0</v>
      </c>
      <c r="S65" s="39">
        <v>0</v>
      </c>
      <c r="T65" s="39">
        <v>0</v>
      </c>
      <c r="U65" s="41">
        <v>0</v>
      </c>
      <c r="V65" s="40">
        <f>SUM(Q65:U65)</f>
        <v>0</v>
      </c>
      <c r="W65" s="40">
        <f>AVERAGE(Q65:U65)</f>
        <v>0</v>
      </c>
      <c r="X65" s="40">
        <f>MAX(Q65:U65)-MIN(Q65:U65)</f>
        <v>0</v>
      </c>
      <c r="Y65" s="141">
        <f>_xlfn.STDEV.P(Q65:U65)</f>
        <v>0</v>
      </c>
      <c r="Z65" s="141">
        <f t="shared" ref="Z65:Z67" si="151">(U65-W65)</f>
        <v>0</v>
      </c>
      <c r="AA65" s="42">
        <f>SUM(Q65:U65,G65:K65)</f>
        <v>4</v>
      </c>
      <c r="AB65" s="144">
        <f>AVERAGE(Q65:U65,G65:K65)</f>
        <v>0.4</v>
      </c>
      <c r="AC65" s="42">
        <f>MAX(Q65:U65,G65:K65)-MIN(Q65:U65,G65:K65)</f>
        <v>1</v>
      </c>
      <c r="AD65" s="144">
        <f>_xlfn.STDEV.P(Q65:U65,G65:K65)</f>
        <v>0.4898979485566356</v>
      </c>
      <c r="AE65" s="144">
        <f t="shared" ref="AE65:AE67" si="152">(U65-AB65)</f>
        <v>-0.4</v>
      </c>
    </row>
    <row r="66" spans="2:31" ht="15.75" thickBot="1" x14ac:dyDescent="0.3">
      <c r="B66" s="58" t="s">
        <v>28</v>
      </c>
      <c r="C66" s="43" t="s">
        <v>307</v>
      </c>
      <c r="D66" s="247">
        <f>(D65/D69)</f>
        <v>0.33333333333333331</v>
      </c>
      <c r="E66" s="247">
        <f t="shared" ref="E66:K66" si="153">(E65/E69)</f>
        <v>0.33333333333333331</v>
      </c>
      <c r="F66" s="247">
        <f t="shared" si="153"/>
        <v>0.14285714285714285</v>
      </c>
      <c r="G66" s="138">
        <f t="shared" si="153"/>
        <v>0.5</v>
      </c>
      <c r="H66" s="138">
        <f t="shared" si="153"/>
        <v>9.0909090909090912E-2</v>
      </c>
      <c r="I66" s="138">
        <f t="shared" si="153"/>
        <v>0.1111111111111111</v>
      </c>
      <c r="J66" s="138">
        <f t="shared" si="153"/>
        <v>0.14285714285714285</v>
      </c>
      <c r="K66" s="138">
        <f t="shared" si="153"/>
        <v>0</v>
      </c>
      <c r="L66" s="139">
        <f t="shared" ref="L66" si="154">(L65/L69)</f>
        <v>0.125</v>
      </c>
      <c r="M66" s="195"/>
      <c r="N66" s="195"/>
      <c r="O66" s="195"/>
      <c r="P66" s="195"/>
      <c r="Q66" s="138">
        <f t="shared" ref="Q66:R66" si="155">(Q65/Q69)</f>
        <v>0</v>
      </c>
      <c r="R66" s="138">
        <f t="shared" si="155"/>
        <v>0</v>
      </c>
      <c r="S66" s="138">
        <f t="shared" ref="S66:T66" si="156">(S65/S69)</f>
        <v>0</v>
      </c>
      <c r="T66" s="138">
        <f t="shared" si="156"/>
        <v>0</v>
      </c>
      <c r="U66" s="136">
        <f t="shared" ref="U66" si="157">(U65/U69)</f>
        <v>0</v>
      </c>
      <c r="V66" s="139">
        <f t="shared" ref="V66:AA66" si="158">(V65/V69)</f>
        <v>0</v>
      </c>
      <c r="W66" s="195"/>
      <c r="X66" s="195"/>
      <c r="Y66" s="195"/>
      <c r="Z66" s="195"/>
      <c r="AA66" s="140">
        <f t="shared" si="158"/>
        <v>6.4516129032258063E-2</v>
      </c>
      <c r="AB66" s="168"/>
      <c r="AC66" s="153"/>
      <c r="AD66" s="168"/>
      <c r="AE66" s="168"/>
    </row>
    <row r="67" spans="2:31" x14ac:dyDescent="0.25">
      <c r="B67" s="59" t="s">
        <v>91</v>
      </c>
      <c r="C67" s="38" t="s">
        <v>307</v>
      </c>
      <c r="D67" s="38">
        <v>0</v>
      </c>
      <c r="E67" s="38">
        <v>0</v>
      </c>
      <c r="F67" s="38">
        <v>1</v>
      </c>
      <c r="G67" s="39">
        <v>1</v>
      </c>
      <c r="H67" s="39">
        <v>2</v>
      </c>
      <c r="I67" s="39">
        <v>1</v>
      </c>
      <c r="J67" s="39">
        <v>1</v>
      </c>
      <c r="K67" s="39">
        <v>2</v>
      </c>
      <c r="L67" s="40">
        <f>SUM(G67:K67)</f>
        <v>7</v>
      </c>
      <c r="M67" s="141">
        <f>AVERAGE(G67:K67)</f>
        <v>1.4</v>
      </c>
      <c r="N67" s="40">
        <f>MAX(G67:K67)-MIN(G67:K67)</f>
        <v>1</v>
      </c>
      <c r="O67" s="141">
        <f>_xlfn.STDEV.P(G67:K67)</f>
        <v>0.4898979485566356</v>
      </c>
      <c r="P67" s="141">
        <f>(U67-M67)</f>
        <v>1.6</v>
      </c>
      <c r="Q67" s="39">
        <v>2</v>
      </c>
      <c r="R67" s="39">
        <v>1</v>
      </c>
      <c r="S67" s="39">
        <v>0</v>
      </c>
      <c r="T67" s="39">
        <v>0</v>
      </c>
      <c r="U67" s="41">
        <v>3</v>
      </c>
      <c r="V67" s="40">
        <f>SUM(Q67:U67)</f>
        <v>6</v>
      </c>
      <c r="W67" s="40">
        <f>AVERAGE(Q67:U67)</f>
        <v>1.2</v>
      </c>
      <c r="X67" s="40">
        <f>MAX(Q67:U67)-MIN(Q67:U67)</f>
        <v>3</v>
      </c>
      <c r="Y67" s="141">
        <f>_xlfn.STDEV.P(Q67:U67)</f>
        <v>1.1661903789690602</v>
      </c>
      <c r="Z67" s="141">
        <f t="shared" si="151"/>
        <v>1.8</v>
      </c>
      <c r="AA67" s="42">
        <f>SUM(Q67:U67,G67:K67)</f>
        <v>13</v>
      </c>
      <c r="AB67" s="144">
        <f>AVERAGE(Q67:U67,G67:K67)</f>
        <v>1.3</v>
      </c>
      <c r="AC67" s="42">
        <f>MAX(Q67:U67,G67:K67)-MIN(Q67:U67,G67:K67)</f>
        <v>3</v>
      </c>
      <c r="AD67" s="144">
        <f>_xlfn.STDEV.P(Q67:U67,G67:K67)</f>
        <v>0.9</v>
      </c>
      <c r="AE67" s="144">
        <f t="shared" si="152"/>
        <v>1.7</v>
      </c>
    </row>
    <row r="68" spans="2:31" ht="15.75" thickBot="1" x14ac:dyDescent="0.3">
      <c r="B68" s="58" t="s">
        <v>28</v>
      </c>
      <c r="C68" s="43" t="s">
        <v>307</v>
      </c>
      <c r="D68" s="247">
        <f>(D67/D69)</f>
        <v>0</v>
      </c>
      <c r="E68" s="247">
        <f t="shared" ref="E68:K68" si="159">(E67/E69)</f>
        <v>0</v>
      </c>
      <c r="F68" s="247">
        <f t="shared" si="159"/>
        <v>0.14285714285714285</v>
      </c>
      <c r="G68" s="138">
        <f t="shared" si="159"/>
        <v>0.5</v>
      </c>
      <c r="H68" s="138">
        <f t="shared" si="159"/>
        <v>0.18181818181818182</v>
      </c>
      <c r="I68" s="138">
        <f t="shared" si="159"/>
        <v>0.1111111111111111</v>
      </c>
      <c r="J68" s="138">
        <f t="shared" si="159"/>
        <v>0.14285714285714285</v>
      </c>
      <c r="K68" s="138">
        <f t="shared" si="159"/>
        <v>0.66666666666666663</v>
      </c>
      <c r="L68" s="139">
        <f t="shared" ref="L68:AA68" si="160">(L67/L69)</f>
        <v>0.21875</v>
      </c>
      <c r="M68" s="195"/>
      <c r="N68" s="195"/>
      <c r="O68" s="195"/>
      <c r="P68" s="195"/>
      <c r="Q68" s="138">
        <f t="shared" ref="Q68:T68" si="161">(Q67/Q69)</f>
        <v>0.4</v>
      </c>
      <c r="R68" s="138">
        <f t="shared" si="161"/>
        <v>0.125</v>
      </c>
      <c r="S68" s="138">
        <f t="shared" si="161"/>
        <v>0</v>
      </c>
      <c r="T68" s="138">
        <f t="shared" si="161"/>
        <v>0</v>
      </c>
      <c r="U68" s="136">
        <f t="shared" si="160"/>
        <v>0.42857142857142855</v>
      </c>
      <c r="V68" s="139">
        <f t="shared" si="160"/>
        <v>0.2</v>
      </c>
      <c r="W68" s="195"/>
      <c r="X68" s="195"/>
      <c r="Y68" s="195"/>
      <c r="Z68" s="195"/>
      <c r="AA68" s="140">
        <f t="shared" si="160"/>
        <v>0.20967741935483872</v>
      </c>
      <c r="AB68" s="168"/>
      <c r="AC68" s="153"/>
      <c r="AD68" s="168"/>
      <c r="AE68" s="168"/>
    </row>
    <row r="69" spans="2:31" ht="24" x14ac:dyDescent="0.25">
      <c r="B69" s="36" t="s">
        <v>333</v>
      </c>
      <c r="C69" s="116" t="s">
        <v>307</v>
      </c>
      <c r="D69" s="116">
        <v>3</v>
      </c>
      <c r="E69" s="116">
        <v>3</v>
      </c>
      <c r="F69" s="116">
        <v>7</v>
      </c>
      <c r="G69" s="117">
        <v>2</v>
      </c>
      <c r="H69" s="117">
        <v>11</v>
      </c>
      <c r="I69" s="117">
        <v>9</v>
      </c>
      <c r="J69" s="117">
        <v>7</v>
      </c>
      <c r="K69" s="117">
        <v>3</v>
      </c>
      <c r="L69" s="118">
        <f>SUM(G69:K69)</f>
        <v>32</v>
      </c>
      <c r="M69" s="118">
        <f>AVERAGE(G69:K69)</f>
        <v>6.4</v>
      </c>
      <c r="N69" s="118">
        <f>MAX(G69:K69)-MIN(G69:K69)</f>
        <v>9</v>
      </c>
      <c r="O69" s="119">
        <f>_xlfn.STDEV.P(G69:K69)</f>
        <v>3.4409301068170506</v>
      </c>
      <c r="P69" s="118">
        <f>(U69-M69)</f>
        <v>0.59999999999999964</v>
      </c>
      <c r="Q69" s="117">
        <v>5</v>
      </c>
      <c r="R69" s="117">
        <v>8</v>
      </c>
      <c r="S69" s="117">
        <v>3</v>
      </c>
      <c r="T69" s="117">
        <v>7</v>
      </c>
      <c r="U69" s="120">
        <v>7</v>
      </c>
      <c r="V69" s="118">
        <f>SUM(Q69:U69)</f>
        <v>30</v>
      </c>
      <c r="W69" s="118">
        <f>AVERAGE(Q69:U69)</f>
        <v>6</v>
      </c>
      <c r="X69" s="118">
        <f>MAX(Q69:U69)-MIN(Q69:U69)</f>
        <v>5</v>
      </c>
      <c r="Y69" s="119">
        <f>_xlfn.STDEV.P(Q69:U69)</f>
        <v>1.7888543819998317</v>
      </c>
      <c r="Z69" s="118">
        <f>(U69-W69)</f>
        <v>1</v>
      </c>
      <c r="AA69" s="121">
        <f>SUM(Q69:U69,G69:K69)</f>
        <v>62</v>
      </c>
      <c r="AB69" s="121">
        <f>AVERAGE(Q69:U69,G69:K69)</f>
        <v>6.2</v>
      </c>
      <c r="AC69" s="121">
        <f>MAX(G69:K69,Q69:U69)-MIN(G69:K69,Q69:U69)</f>
        <v>9</v>
      </c>
      <c r="AD69" s="122">
        <f>_xlfn.STDEV.P(Q69:U69,G69:K69)</f>
        <v>2.7495454169735041</v>
      </c>
      <c r="AE69" s="121">
        <f>(U69-AB69)</f>
        <v>0.79999999999999982</v>
      </c>
    </row>
    <row r="71" spans="2:31" x14ac:dyDescent="0.25">
      <c r="B71" s="274"/>
      <c r="C71" s="283" t="s">
        <v>272</v>
      </c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</row>
    <row r="72" spans="2:31" ht="24.75" thickBot="1" x14ac:dyDescent="0.3">
      <c r="B72" s="18"/>
      <c r="C72" s="19">
        <v>2009</v>
      </c>
      <c r="D72" s="19">
        <v>2010</v>
      </c>
      <c r="E72" s="19">
        <v>2011</v>
      </c>
      <c r="F72" s="19">
        <v>2012</v>
      </c>
      <c r="G72" s="20">
        <v>2013</v>
      </c>
      <c r="H72" s="20">
        <v>2014</v>
      </c>
      <c r="I72" s="20">
        <v>2015</v>
      </c>
      <c r="J72" s="20">
        <v>2016</v>
      </c>
      <c r="K72" s="20">
        <v>2017</v>
      </c>
      <c r="L72" s="21" t="s">
        <v>0</v>
      </c>
      <c r="M72" s="21" t="s">
        <v>1</v>
      </c>
      <c r="N72" s="21" t="s">
        <v>2</v>
      </c>
      <c r="O72" s="21" t="s">
        <v>3</v>
      </c>
      <c r="P72" s="21" t="s">
        <v>435</v>
      </c>
      <c r="Q72" s="20">
        <v>2018</v>
      </c>
      <c r="R72" s="20">
        <v>2019</v>
      </c>
      <c r="S72" s="20">
        <v>2020</v>
      </c>
      <c r="T72" s="20">
        <v>2021</v>
      </c>
      <c r="U72" s="22">
        <v>2022</v>
      </c>
      <c r="V72" s="21" t="s">
        <v>0</v>
      </c>
      <c r="W72" s="21" t="s">
        <v>1</v>
      </c>
      <c r="X72" s="21" t="s">
        <v>2</v>
      </c>
      <c r="Y72" s="21" t="s">
        <v>3</v>
      </c>
      <c r="Z72" s="21" t="s">
        <v>435</v>
      </c>
      <c r="AA72" s="23" t="s">
        <v>5</v>
      </c>
      <c r="AB72" s="23" t="s">
        <v>6</v>
      </c>
      <c r="AC72" s="23" t="s">
        <v>7</v>
      </c>
      <c r="AD72" s="23" t="s">
        <v>8</v>
      </c>
      <c r="AE72" s="23" t="s">
        <v>435</v>
      </c>
    </row>
    <row r="73" spans="2:31" x14ac:dyDescent="0.25">
      <c r="B73" s="59" t="s">
        <v>89</v>
      </c>
      <c r="C73" s="38" t="s">
        <v>307</v>
      </c>
      <c r="D73" s="38">
        <v>3</v>
      </c>
      <c r="E73" s="38">
        <v>3</v>
      </c>
      <c r="F73" s="38">
        <v>7</v>
      </c>
      <c r="G73" s="39">
        <v>2</v>
      </c>
      <c r="H73" s="39">
        <v>9</v>
      </c>
      <c r="I73" s="39">
        <v>9</v>
      </c>
      <c r="J73" s="39">
        <v>4</v>
      </c>
      <c r="K73" s="39">
        <v>3</v>
      </c>
      <c r="L73" s="40">
        <f>SUM(G73:K73)</f>
        <v>27</v>
      </c>
      <c r="M73" s="141">
        <f>AVERAGE(G73:K73)</f>
        <v>5.4</v>
      </c>
      <c r="N73" s="40">
        <f>MAX(G73:K73)-MIN(G73:K73)</f>
        <v>7</v>
      </c>
      <c r="O73" s="141">
        <f>_xlfn.STDEV.P(G73:K73)</f>
        <v>3.0066592756745814</v>
      </c>
      <c r="P73" s="141">
        <f>(U73-M73)</f>
        <v>1.5999999999999996</v>
      </c>
      <c r="Q73" s="39">
        <v>5</v>
      </c>
      <c r="R73" s="39">
        <v>8</v>
      </c>
      <c r="S73" s="39">
        <v>3</v>
      </c>
      <c r="T73" s="39">
        <v>7</v>
      </c>
      <c r="U73" s="41">
        <v>7</v>
      </c>
      <c r="V73" s="40">
        <f>SUM(Q73:U73)</f>
        <v>30</v>
      </c>
      <c r="W73" s="141">
        <f>AVERAGE(Q73:U73)</f>
        <v>6</v>
      </c>
      <c r="X73" s="40">
        <f>MAX(Q73:U73)-MIN(Q73:U73)</f>
        <v>5</v>
      </c>
      <c r="Y73" s="141">
        <f>_xlfn.STDEV.P(Q73:U73)</f>
        <v>1.7888543819998317</v>
      </c>
      <c r="Z73" s="141">
        <f>(U73-W73)</f>
        <v>1</v>
      </c>
      <c r="AA73" s="42">
        <f>SUM(Q73:U73,G73:K73)</f>
        <v>57</v>
      </c>
      <c r="AB73" s="144">
        <f>AVERAGE(Q73:U73,G73:K73)</f>
        <v>5.7</v>
      </c>
      <c r="AC73" s="42">
        <f>MAX(Q73:U73,G73:K73)-MIN(Q73:U73,G73:K73)</f>
        <v>7</v>
      </c>
      <c r="AD73" s="144">
        <f>_xlfn.STDEV.P(Q73:U73,G73:K73)</f>
        <v>2.4919871588754225</v>
      </c>
      <c r="AE73" s="144">
        <f>(U73-AB73)</f>
        <v>1.2999999999999998</v>
      </c>
    </row>
    <row r="74" spans="2:31" ht="15.75" thickBot="1" x14ac:dyDescent="0.3">
      <c r="B74" s="58" t="s">
        <v>28</v>
      </c>
      <c r="C74" s="43" t="s">
        <v>307</v>
      </c>
      <c r="D74" s="251">
        <f>(D73/D85)</f>
        <v>1</v>
      </c>
      <c r="E74" s="251">
        <f t="shared" ref="E74:K74" si="162">(E73/E85)</f>
        <v>1</v>
      </c>
      <c r="F74" s="251">
        <f t="shared" si="162"/>
        <v>1</v>
      </c>
      <c r="G74" s="222">
        <f t="shared" si="162"/>
        <v>1</v>
      </c>
      <c r="H74" s="138">
        <f t="shared" si="162"/>
        <v>0.81818181818181823</v>
      </c>
      <c r="I74" s="222">
        <f t="shared" si="162"/>
        <v>1</v>
      </c>
      <c r="J74" s="138">
        <f t="shared" si="162"/>
        <v>0.5714285714285714</v>
      </c>
      <c r="K74" s="222">
        <f t="shared" si="162"/>
        <v>1</v>
      </c>
      <c r="L74" s="139">
        <f t="shared" ref="L74" si="163">(L73/L85)</f>
        <v>0.84375</v>
      </c>
      <c r="M74" s="142"/>
      <c r="N74" s="137"/>
      <c r="O74" s="142"/>
      <c r="P74" s="142"/>
      <c r="Q74" s="222">
        <f t="shared" ref="Q74:T74" si="164">(Q73/Q85)</f>
        <v>1</v>
      </c>
      <c r="R74" s="222">
        <f t="shared" si="164"/>
        <v>1</v>
      </c>
      <c r="S74" s="222">
        <f t="shared" si="164"/>
        <v>1</v>
      </c>
      <c r="T74" s="222">
        <f t="shared" si="164"/>
        <v>1</v>
      </c>
      <c r="U74" s="224">
        <f t="shared" ref="U74:AA74" si="165">(U73/U85)</f>
        <v>1</v>
      </c>
      <c r="V74" s="139">
        <f t="shared" si="165"/>
        <v>1</v>
      </c>
      <c r="W74" s="142"/>
      <c r="X74" s="137"/>
      <c r="Y74" s="142"/>
      <c r="Z74" s="142"/>
      <c r="AA74" s="140">
        <f t="shared" si="165"/>
        <v>0.91935483870967738</v>
      </c>
      <c r="AB74" s="278"/>
      <c r="AC74" s="192"/>
      <c r="AD74" s="278"/>
      <c r="AE74" s="278"/>
    </row>
    <row r="75" spans="2:31" x14ac:dyDescent="0.25">
      <c r="B75" s="59" t="s">
        <v>92</v>
      </c>
      <c r="C75" s="38" t="s">
        <v>307</v>
      </c>
      <c r="D75" s="38">
        <v>0</v>
      </c>
      <c r="E75" s="38">
        <v>0</v>
      </c>
      <c r="F75" s="38">
        <v>0</v>
      </c>
      <c r="G75" s="39">
        <v>0</v>
      </c>
      <c r="H75" s="39">
        <v>0</v>
      </c>
      <c r="I75" s="39">
        <v>0</v>
      </c>
      <c r="J75" s="39">
        <v>2</v>
      </c>
      <c r="K75" s="39">
        <v>0</v>
      </c>
      <c r="L75" s="40">
        <f t="shared" ref="L75:L83" si="166">SUM(G75:K75)</f>
        <v>2</v>
      </c>
      <c r="M75" s="141">
        <f t="shared" ref="M75:M83" si="167">AVERAGE(G75:K75)</f>
        <v>0.4</v>
      </c>
      <c r="N75" s="40">
        <f t="shared" ref="N75:N83" si="168">MAX(G75:K75)-MIN(G75:K75)</f>
        <v>2</v>
      </c>
      <c r="O75" s="141">
        <f t="shared" ref="O75:O83" si="169">_xlfn.STDEV.P(G75:K75)</f>
        <v>0.8</v>
      </c>
      <c r="P75" s="141">
        <f>(U75-M75)</f>
        <v>-0.4</v>
      </c>
      <c r="Q75" s="39">
        <v>0</v>
      </c>
      <c r="R75" s="39">
        <v>0</v>
      </c>
      <c r="S75" s="39">
        <v>0</v>
      </c>
      <c r="T75" s="39">
        <v>0</v>
      </c>
      <c r="U75" s="41">
        <v>0</v>
      </c>
      <c r="V75" s="40">
        <f>SUM(Q75:U75)</f>
        <v>0</v>
      </c>
      <c r="W75" s="141">
        <f>AVERAGE(Q75:U75)</f>
        <v>0</v>
      </c>
      <c r="X75" s="40">
        <f>MAX(Q75:U75)-MIN(Q75:U75)</f>
        <v>0</v>
      </c>
      <c r="Y75" s="141">
        <f>_xlfn.STDEV.P(Q75:U75)</f>
        <v>0</v>
      </c>
      <c r="Z75" s="141">
        <f t="shared" ref="Z75:Z83" si="170">(U75-W75)</f>
        <v>0</v>
      </c>
      <c r="AA75" s="42">
        <f t="shared" ref="AA75:AA83" si="171">SUM(Q75:U75,G75:K75)</f>
        <v>2</v>
      </c>
      <c r="AB75" s="144">
        <f t="shared" ref="AB75:AB83" si="172">AVERAGE(Q75:U75,G75:K75)</f>
        <v>0.2</v>
      </c>
      <c r="AC75" s="42">
        <f t="shared" ref="AC75:AC83" si="173">MAX(Q75:U75,G75:K75)-MIN(Q75:U75,G75:K75)</f>
        <v>2</v>
      </c>
      <c r="AD75" s="144">
        <f t="shared" ref="AD75:AD83" si="174">_xlfn.STDEV.P(Q75:U75,G75:K75)</f>
        <v>0.6</v>
      </c>
      <c r="AE75" s="144">
        <f t="shared" ref="AE75:AE83" si="175">(U75-AB75)</f>
        <v>-0.2</v>
      </c>
    </row>
    <row r="76" spans="2:31" ht="15.75" thickBot="1" x14ac:dyDescent="0.3">
      <c r="B76" s="58" t="s">
        <v>28</v>
      </c>
      <c r="C76" s="43" t="s">
        <v>307</v>
      </c>
      <c r="D76" s="247">
        <f>(D75/D85)</f>
        <v>0</v>
      </c>
      <c r="E76" s="247">
        <f t="shared" ref="E76:K76" si="176">(E75/E85)</f>
        <v>0</v>
      </c>
      <c r="F76" s="247">
        <f t="shared" si="176"/>
        <v>0</v>
      </c>
      <c r="G76" s="138">
        <f t="shared" si="176"/>
        <v>0</v>
      </c>
      <c r="H76" s="138">
        <f t="shared" si="176"/>
        <v>0</v>
      </c>
      <c r="I76" s="138">
        <f t="shared" si="176"/>
        <v>0</v>
      </c>
      <c r="J76" s="138">
        <f t="shared" si="176"/>
        <v>0.2857142857142857</v>
      </c>
      <c r="K76" s="138">
        <f t="shared" si="176"/>
        <v>0</v>
      </c>
      <c r="L76" s="139">
        <f t="shared" ref="L76" si="177">(L75/L85)</f>
        <v>6.25E-2</v>
      </c>
      <c r="M76" s="142"/>
      <c r="N76" s="137"/>
      <c r="O76" s="142"/>
      <c r="P76" s="142"/>
      <c r="Q76" s="138">
        <f t="shared" ref="Q76:T76" si="178">(Q75/Q85)</f>
        <v>0</v>
      </c>
      <c r="R76" s="138">
        <f t="shared" si="178"/>
        <v>0</v>
      </c>
      <c r="S76" s="138">
        <f t="shared" si="178"/>
        <v>0</v>
      </c>
      <c r="T76" s="138">
        <f t="shared" si="178"/>
        <v>0</v>
      </c>
      <c r="U76" s="136">
        <f t="shared" ref="U76:AA76" si="179">(U75/U85)</f>
        <v>0</v>
      </c>
      <c r="V76" s="139">
        <f t="shared" si="179"/>
        <v>0</v>
      </c>
      <c r="W76" s="142"/>
      <c r="X76" s="137"/>
      <c r="Y76" s="142"/>
      <c r="Z76" s="142"/>
      <c r="AA76" s="140">
        <f t="shared" si="179"/>
        <v>3.2258064516129031E-2</v>
      </c>
      <c r="AB76" s="278"/>
      <c r="AC76" s="192"/>
      <c r="AD76" s="278"/>
      <c r="AE76" s="278"/>
    </row>
    <row r="77" spans="2:31" x14ac:dyDescent="0.25">
      <c r="B77" s="59" t="s">
        <v>93</v>
      </c>
      <c r="C77" s="38" t="s">
        <v>307</v>
      </c>
      <c r="D77" s="38">
        <v>0</v>
      </c>
      <c r="E77" s="38">
        <v>0</v>
      </c>
      <c r="F77" s="38">
        <v>0</v>
      </c>
      <c r="G77" s="39">
        <v>0</v>
      </c>
      <c r="H77" s="39">
        <v>2</v>
      </c>
      <c r="I77" s="39">
        <v>0</v>
      </c>
      <c r="J77" s="39">
        <v>0</v>
      </c>
      <c r="K77" s="39">
        <v>0</v>
      </c>
      <c r="L77" s="40">
        <f t="shared" si="166"/>
        <v>2</v>
      </c>
      <c r="M77" s="141">
        <f t="shared" si="167"/>
        <v>0.4</v>
      </c>
      <c r="N77" s="40">
        <f t="shared" si="168"/>
        <v>2</v>
      </c>
      <c r="O77" s="141">
        <f t="shared" si="169"/>
        <v>0.8</v>
      </c>
      <c r="P77" s="141">
        <f>(U77-M77)</f>
        <v>-0.4</v>
      </c>
      <c r="Q77" s="39">
        <v>0</v>
      </c>
      <c r="R77" s="39">
        <v>0</v>
      </c>
      <c r="S77" s="39">
        <v>0</v>
      </c>
      <c r="T77" s="39">
        <v>0</v>
      </c>
      <c r="U77" s="41">
        <v>0</v>
      </c>
      <c r="V77" s="40">
        <f>SUM(Q77:U77)</f>
        <v>0</v>
      </c>
      <c r="W77" s="141">
        <f>AVERAGE(Q77:U77)</f>
        <v>0</v>
      </c>
      <c r="X77" s="40">
        <f>MAX(Q77:U77)-MIN(Q77:U77)</f>
        <v>0</v>
      </c>
      <c r="Y77" s="141">
        <f>_xlfn.STDEV.P(Q77:U77)</f>
        <v>0</v>
      </c>
      <c r="Z77" s="141">
        <f t="shared" si="170"/>
        <v>0</v>
      </c>
      <c r="AA77" s="42">
        <f t="shared" si="171"/>
        <v>2</v>
      </c>
      <c r="AB77" s="144">
        <f t="shared" si="172"/>
        <v>0.2</v>
      </c>
      <c r="AC77" s="42">
        <f t="shared" si="173"/>
        <v>2</v>
      </c>
      <c r="AD77" s="144">
        <f t="shared" si="174"/>
        <v>0.6</v>
      </c>
      <c r="AE77" s="144">
        <f t="shared" si="175"/>
        <v>-0.2</v>
      </c>
    </row>
    <row r="78" spans="2:31" ht="15.75" thickBot="1" x14ac:dyDescent="0.3">
      <c r="B78" s="58" t="s">
        <v>28</v>
      </c>
      <c r="C78" s="43" t="s">
        <v>307</v>
      </c>
      <c r="D78" s="247">
        <f>(D77/D85)</f>
        <v>0</v>
      </c>
      <c r="E78" s="247">
        <f t="shared" ref="E78:K78" si="180">(E77/E85)</f>
        <v>0</v>
      </c>
      <c r="F78" s="247">
        <f t="shared" si="180"/>
        <v>0</v>
      </c>
      <c r="G78" s="138">
        <f t="shared" si="180"/>
        <v>0</v>
      </c>
      <c r="H78" s="138">
        <f t="shared" si="180"/>
        <v>0.18181818181818182</v>
      </c>
      <c r="I78" s="138">
        <f t="shared" si="180"/>
        <v>0</v>
      </c>
      <c r="J78" s="138">
        <f t="shared" si="180"/>
        <v>0</v>
      </c>
      <c r="K78" s="138">
        <f t="shared" si="180"/>
        <v>0</v>
      </c>
      <c r="L78" s="139">
        <f t="shared" ref="L78" si="181">(L77/L85)</f>
        <v>6.25E-2</v>
      </c>
      <c r="M78" s="142"/>
      <c r="N78" s="137"/>
      <c r="O78" s="142"/>
      <c r="P78" s="142"/>
      <c r="Q78" s="138">
        <f t="shared" ref="Q78:T78" si="182">(Q77/Q85)</f>
        <v>0</v>
      </c>
      <c r="R78" s="138">
        <f t="shared" si="182"/>
        <v>0</v>
      </c>
      <c r="S78" s="138">
        <f t="shared" si="182"/>
        <v>0</v>
      </c>
      <c r="T78" s="138">
        <f t="shared" si="182"/>
        <v>0</v>
      </c>
      <c r="U78" s="136">
        <f t="shared" ref="U78:AA78" si="183">(U77/U85)</f>
        <v>0</v>
      </c>
      <c r="V78" s="139">
        <f t="shared" si="183"/>
        <v>0</v>
      </c>
      <c r="W78" s="142"/>
      <c r="X78" s="137"/>
      <c r="Y78" s="142"/>
      <c r="Z78" s="142"/>
      <c r="AA78" s="140">
        <f t="shared" si="183"/>
        <v>3.2258064516129031E-2</v>
      </c>
      <c r="AB78" s="278"/>
      <c r="AC78" s="192"/>
      <c r="AD78" s="278"/>
      <c r="AE78" s="278"/>
    </row>
    <row r="79" spans="2:31" ht="24" x14ac:dyDescent="0.25">
      <c r="B79" s="59" t="s">
        <v>273</v>
      </c>
      <c r="C79" s="38" t="s">
        <v>307</v>
      </c>
      <c r="D79" s="38">
        <v>0</v>
      </c>
      <c r="E79" s="38">
        <v>0</v>
      </c>
      <c r="F79" s="38">
        <v>0</v>
      </c>
      <c r="G79" s="39">
        <v>0</v>
      </c>
      <c r="H79" s="39">
        <v>0</v>
      </c>
      <c r="I79" s="39">
        <v>0</v>
      </c>
      <c r="J79" s="39">
        <v>1</v>
      </c>
      <c r="K79" s="39">
        <v>0</v>
      </c>
      <c r="L79" s="40">
        <f t="shared" si="166"/>
        <v>1</v>
      </c>
      <c r="M79" s="141">
        <f t="shared" si="167"/>
        <v>0.2</v>
      </c>
      <c r="N79" s="40">
        <f t="shared" si="168"/>
        <v>1</v>
      </c>
      <c r="O79" s="141">
        <f t="shared" si="169"/>
        <v>0.4</v>
      </c>
      <c r="P79" s="141">
        <f>(U79-M79)</f>
        <v>-0.2</v>
      </c>
      <c r="Q79" s="39">
        <v>0</v>
      </c>
      <c r="R79" s="39">
        <v>0</v>
      </c>
      <c r="S79" s="39">
        <v>0</v>
      </c>
      <c r="T79" s="39">
        <v>0</v>
      </c>
      <c r="U79" s="41">
        <v>0</v>
      </c>
      <c r="V79" s="40">
        <f>SUM(Q79:U79)</f>
        <v>0</v>
      </c>
      <c r="W79" s="141">
        <f>AVERAGE(Q79:U79)</f>
        <v>0</v>
      </c>
      <c r="X79" s="40">
        <f>MAX(Q79:U79)-MIN(Q79:U79)</f>
        <v>0</v>
      </c>
      <c r="Y79" s="141">
        <f>_xlfn.STDEV.P(Q79:U79)</f>
        <v>0</v>
      </c>
      <c r="Z79" s="141">
        <f t="shared" si="170"/>
        <v>0</v>
      </c>
      <c r="AA79" s="42">
        <f t="shared" si="171"/>
        <v>1</v>
      </c>
      <c r="AB79" s="144">
        <f t="shared" si="172"/>
        <v>0.1</v>
      </c>
      <c r="AC79" s="42">
        <f t="shared" si="173"/>
        <v>1</v>
      </c>
      <c r="AD79" s="144">
        <f t="shared" si="174"/>
        <v>0.3</v>
      </c>
      <c r="AE79" s="144">
        <f t="shared" si="175"/>
        <v>-0.1</v>
      </c>
    </row>
    <row r="80" spans="2:31" ht="15.75" thickBot="1" x14ac:dyDescent="0.3">
      <c r="B80" s="58" t="s">
        <v>28</v>
      </c>
      <c r="C80" s="43" t="s">
        <v>307</v>
      </c>
      <c r="D80" s="247">
        <f>(D79/D85)</f>
        <v>0</v>
      </c>
      <c r="E80" s="247">
        <f t="shared" ref="E80:K80" si="184">(E79/E85)</f>
        <v>0</v>
      </c>
      <c r="F80" s="247">
        <f t="shared" si="184"/>
        <v>0</v>
      </c>
      <c r="G80" s="138">
        <f t="shared" si="184"/>
        <v>0</v>
      </c>
      <c r="H80" s="138">
        <f t="shared" si="184"/>
        <v>0</v>
      </c>
      <c r="I80" s="138">
        <f t="shared" si="184"/>
        <v>0</v>
      </c>
      <c r="J80" s="138">
        <f t="shared" si="184"/>
        <v>0.14285714285714285</v>
      </c>
      <c r="K80" s="138">
        <f t="shared" si="184"/>
        <v>0</v>
      </c>
      <c r="L80" s="139">
        <f t="shared" ref="L80" si="185">(L79/L85)</f>
        <v>3.125E-2</v>
      </c>
      <c r="M80" s="142"/>
      <c r="N80" s="137"/>
      <c r="O80" s="142"/>
      <c r="P80" s="142"/>
      <c r="Q80" s="138">
        <f t="shared" ref="Q80:T80" si="186">(Q79/Q85)</f>
        <v>0</v>
      </c>
      <c r="R80" s="138">
        <f t="shared" si="186"/>
        <v>0</v>
      </c>
      <c r="S80" s="138">
        <f t="shared" si="186"/>
        <v>0</v>
      </c>
      <c r="T80" s="138">
        <f t="shared" si="186"/>
        <v>0</v>
      </c>
      <c r="U80" s="136">
        <f t="shared" ref="U80:AA80" si="187">(U79/U85)</f>
        <v>0</v>
      </c>
      <c r="V80" s="139">
        <f t="shared" si="187"/>
        <v>0</v>
      </c>
      <c r="W80" s="142"/>
      <c r="X80" s="137"/>
      <c r="Y80" s="142"/>
      <c r="Z80" s="142"/>
      <c r="AA80" s="140">
        <f t="shared" si="187"/>
        <v>1.6129032258064516E-2</v>
      </c>
      <c r="AB80" s="278"/>
      <c r="AC80" s="192"/>
      <c r="AD80" s="278"/>
      <c r="AE80" s="278"/>
    </row>
    <row r="81" spans="2:31" ht="24" x14ac:dyDescent="0.25">
      <c r="B81" s="59" t="s">
        <v>215</v>
      </c>
      <c r="C81" s="38" t="s">
        <v>307</v>
      </c>
      <c r="D81" s="38">
        <v>0</v>
      </c>
      <c r="E81" s="38">
        <v>0</v>
      </c>
      <c r="F81" s="38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f t="shared" si="166"/>
        <v>0</v>
      </c>
      <c r="M81" s="141">
        <f t="shared" si="167"/>
        <v>0</v>
      </c>
      <c r="N81" s="40">
        <f t="shared" si="168"/>
        <v>0</v>
      </c>
      <c r="O81" s="141">
        <f t="shared" si="169"/>
        <v>0</v>
      </c>
      <c r="P81" s="141">
        <f>(U81-M81)</f>
        <v>0</v>
      </c>
      <c r="Q81" s="39">
        <v>0</v>
      </c>
      <c r="R81" s="39">
        <v>0</v>
      </c>
      <c r="S81" s="39">
        <v>0</v>
      </c>
      <c r="T81" s="39">
        <v>0</v>
      </c>
      <c r="U81" s="41">
        <v>0</v>
      </c>
      <c r="V81" s="40">
        <f>SUM(Q81:U81)</f>
        <v>0</v>
      </c>
      <c r="W81" s="141">
        <f>AVERAGE(Q81:U81)</f>
        <v>0</v>
      </c>
      <c r="X81" s="40">
        <f>MAX(Q81:U81)-MIN(Q81:U81)</f>
        <v>0</v>
      </c>
      <c r="Y81" s="141">
        <f>_xlfn.STDEV.P(Q81:U81)</f>
        <v>0</v>
      </c>
      <c r="Z81" s="141">
        <f t="shared" si="170"/>
        <v>0</v>
      </c>
      <c r="AA81" s="42">
        <f t="shared" si="171"/>
        <v>0</v>
      </c>
      <c r="AB81" s="144">
        <f t="shared" si="172"/>
        <v>0</v>
      </c>
      <c r="AC81" s="42">
        <f t="shared" si="173"/>
        <v>0</v>
      </c>
      <c r="AD81" s="144">
        <f t="shared" si="174"/>
        <v>0</v>
      </c>
      <c r="AE81" s="144">
        <f t="shared" si="175"/>
        <v>0</v>
      </c>
    </row>
    <row r="82" spans="2:31" ht="15.75" thickBot="1" x14ac:dyDescent="0.3">
      <c r="B82" s="58" t="s">
        <v>28</v>
      </c>
      <c r="C82" s="43" t="s">
        <v>307</v>
      </c>
      <c r="D82" s="247">
        <f>(D81/D85)</f>
        <v>0</v>
      </c>
      <c r="E82" s="247">
        <f t="shared" ref="E82:K82" si="188">(E81/E85)</f>
        <v>0</v>
      </c>
      <c r="F82" s="247">
        <f t="shared" si="188"/>
        <v>0</v>
      </c>
      <c r="G82" s="138">
        <f t="shared" si="188"/>
        <v>0</v>
      </c>
      <c r="H82" s="138">
        <f t="shared" si="188"/>
        <v>0</v>
      </c>
      <c r="I82" s="138">
        <f t="shared" si="188"/>
        <v>0</v>
      </c>
      <c r="J82" s="138">
        <f t="shared" si="188"/>
        <v>0</v>
      </c>
      <c r="K82" s="138">
        <f t="shared" si="188"/>
        <v>0</v>
      </c>
      <c r="L82" s="139">
        <f t="shared" ref="L82" si="189">(L81/L85)</f>
        <v>0</v>
      </c>
      <c r="M82" s="142"/>
      <c r="N82" s="137"/>
      <c r="O82" s="142"/>
      <c r="P82" s="142"/>
      <c r="Q82" s="138">
        <f t="shared" ref="Q82:T82" si="190">(Q81/Q85)</f>
        <v>0</v>
      </c>
      <c r="R82" s="138">
        <f t="shared" si="190"/>
        <v>0</v>
      </c>
      <c r="S82" s="138">
        <f t="shared" si="190"/>
        <v>0</v>
      </c>
      <c r="T82" s="138">
        <f t="shared" si="190"/>
        <v>0</v>
      </c>
      <c r="U82" s="136">
        <f t="shared" ref="U82:AA82" si="191">(U81/U85)</f>
        <v>0</v>
      </c>
      <c r="V82" s="139">
        <f t="shared" si="191"/>
        <v>0</v>
      </c>
      <c r="W82" s="142"/>
      <c r="X82" s="137"/>
      <c r="Y82" s="142"/>
      <c r="Z82" s="142"/>
      <c r="AA82" s="140">
        <f t="shared" si="191"/>
        <v>0</v>
      </c>
      <c r="AB82" s="278"/>
      <c r="AC82" s="192"/>
      <c r="AD82" s="278"/>
      <c r="AE82" s="278"/>
    </row>
    <row r="83" spans="2:31" x14ac:dyDescent="0.25">
      <c r="B83" s="63" t="s">
        <v>78</v>
      </c>
      <c r="C83" s="38" t="s">
        <v>307</v>
      </c>
      <c r="D83" s="248">
        <v>0</v>
      </c>
      <c r="E83" s="248">
        <v>0</v>
      </c>
      <c r="F83" s="248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40">
        <f t="shared" si="166"/>
        <v>0</v>
      </c>
      <c r="M83" s="141">
        <f t="shared" si="167"/>
        <v>0</v>
      </c>
      <c r="N83" s="40">
        <f t="shared" si="168"/>
        <v>0</v>
      </c>
      <c r="O83" s="141">
        <f t="shared" si="169"/>
        <v>0</v>
      </c>
      <c r="P83" s="141">
        <f>(U83-M83)</f>
        <v>0</v>
      </c>
      <c r="Q83" s="52">
        <v>0</v>
      </c>
      <c r="R83" s="52">
        <v>0</v>
      </c>
      <c r="S83" s="52">
        <v>0</v>
      </c>
      <c r="T83" s="52">
        <v>0</v>
      </c>
      <c r="U83" s="54">
        <v>0</v>
      </c>
      <c r="V83" s="53">
        <f>SUM(Q83:U83)</f>
        <v>0</v>
      </c>
      <c r="W83" s="141">
        <f>AVERAGE(Q83:U83)</f>
        <v>0</v>
      </c>
      <c r="X83" s="40">
        <f>MAX(Q83:U83)-MIN(Q83:U83)</f>
        <v>0</v>
      </c>
      <c r="Y83" s="141">
        <f>_xlfn.STDEV.P(Q83:U83)</f>
        <v>0</v>
      </c>
      <c r="Z83" s="141">
        <f t="shared" si="170"/>
        <v>0</v>
      </c>
      <c r="AA83" s="42">
        <f t="shared" si="171"/>
        <v>0</v>
      </c>
      <c r="AB83" s="144">
        <f t="shared" si="172"/>
        <v>0</v>
      </c>
      <c r="AC83" s="42">
        <f t="shared" si="173"/>
        <v>0</v>
      </c>
      <c r="AD83" s="144">
        <f t="shared" si="174"/>
        <v>0</v>
      </c>
      <c r="AE83" s="144">
        <f t="shared" si="175"/>
        <v>0</v>
      </c>
    </row>
    <row r="84" spans="2:31" ht="15.75" thickBot="1" x14ac:dyDescent="0.3">
      <c r="B84" s="58" t="s">
        <v>28</v>
      </c>
      <c r="C84" s="43" t="s">
        <v>307</v>
      </c>
      <c r="D84" s="247">
        <f>(D83/D85)</f>
        <v>0</v>
      </c>
      <c r="E84" s="247">
        <f t="shared" ref="E84:K84" si="192">(E83/E85)</f>
        <v>0</v>
      </c>
      <c r="F84" s="247">
        <f t="shared" si="192"/>
        <v>0</v>
      </c>
      <c r="G84" s="138">
        <f t="shared" si="192"/>
        <v>0</v>
      </c>
      <c r="H84" s="138">
        <f t="shared" si="192"/>
        <v>0</v>
      </c>
      <c r="I84" s="138">
        <f t="shared" si="192"/>
        <v>0</v>
      </c>
      <c r="J84" s="138">
        <f t="shared" si="192"/>
        <v>0</v>
      </c>
      <c r="K84" s="138">
        <f t="shared" si="192"/>
        <v>0</v>
      </c>
      <c r="L84" s="139">
        <f t="shared" ref="L84" si="193">(L83/L85)</f>
        <v>0</v>
      </c>
      <c r="M84" s="142"/>
      <c r="N84" s="137"/>
      <c r="O84" s="142"/>
      <c r="P84" s="142"/>
      <c r="Q84" s="138">
        <f t="shared" ref="Q84:T84" si="194">(Q83/Q85)</f>
        <v>0</v>
      </c>
      <c r="R84" s="138">
        <f t="shared" si="194"/>
        <v>0</v>
      </c>
      <c r="S84" s="138">
        <f t="shared" si="194"/>
        <v>0</v>
      </c>
      <c r="T84" s="138">
        <f t="shared" si="194"/>
        <v>0</v>
      </c>
      <c r="U84" s="136">
        <f t="shared" ref="U84:AA84" si="195">(U83/U85)</f>
        <v>0</v>
      </c>
      <c r="V84" s="139">
        <f t="shared" si="195"/>
        <v>0</v>
      </c>
      <c r="W84" s="142"/>
      <c r="X84" s="137"/>
      <c r="Y84" s="142"/>
      <c r="Z84" s="142"/>
      <c r="AA84" s="140">
        <f t="shared" si="195"/>
        <v>0</v>
      </c>
      <c r="AB84" s="278"/>
      <c r="AC84" s="192"/>
      <c r="AD84" s="278"/>
      <c r="AE84" s="278"/>
    </row>
    <row r="85" spans="2:31" ht="24" x14ac:dyDescent="0.25">
      <c r="B85" s="36" t="s">
        <v>333</v>
      </c>
      <c r="C85" s="116" t="s">
        <v>307</v>
      </c>
      <c r="D85" s="116">
        <v>3</v>
      </c>
      <c r="E85" s="116">
        <v>3</v>
      </c>
      <c r="F85" s="116">
        <v>7</v>
      </c>
      <c r="G85" s="117">
        <v>2</v>
      </c>
      <c r="H85" s="117">
        <v>11</v>
      </c>
      <c r="I85" s="117">
        <v>9</v>
      </c>
      <c r="J85" s="117">
        <v>7</v>
      </c>
      <c r="K85" s="117">
        <v>3</v>
      </c>
      <c r="L85" s="118">
        <f>SUM(G85:K85)</f>
        <v>32</v>
      </c>
      <c r="M85" s="118">
        <f>AVERAGE(G85:K85)</f>
        <v>6.4</v>
      </c>
      <c r="N85" s="118">
        <f>MAX(G85:K85)-MIN(G85:K85)</f>
        <v>9</v>
      </c>
      <c r="O85" s="119">
        <f>_xlfn.STDEV.P(G85:K85)</f>
        <v>3.4409301068170506</v>
      </c>
      <c r="P85" s="118">
        <f>(U85-M85)</f>
        <v>0.59999999999999964</v>
      </c>
      <c r="Q85" s="117">
        <v>5</v>
      </c>
      <c r="R85" s="117">
        <v>8</v>
      </c>
      <c r="S85" s="117">
        <v>3</v>
      </c>
      <c r="T85" s="117">
        <v>7</v>
      </c>
      <c r="U85" s="120">
        <v>7</v>
      </c>
      <c r="V85" s="118">
        <f>SUM(Q85:U85)</f>
        <v>30</v>
      </c>
      <c r="W85" s="118">
        <f>AVERAGE(Q85:U85)</f>
        <v>6</v>
      </c>
      <c r="X85" s="118">
        <f>MAX(Q85:U85)-MIN(Q85:U85)</f>
        <v>5</v>
      </c>
      <c r="Y85" s="119">
        <f>_xlfn.STDEV.P(Q85:U85)</f>
        <v>1.7888543819998317</v>
      </c>
      <c r="Z85" s="118">
        <f>(U85-W85)</f>
        <v>1</v>
      </c>
      <c r="AA85" s="121">
        <f>SUM(Q85:U85,G85:K85)</f>
        <v>62</v>
      </c>
      <c r="AB85" s="121">
        <f>AVERAGE(Q85:U85,G85:K85)</f>
        <v>6.2</v>
      </c>
      <c r="AC85" s="121">
        <f>MAX(G85:K85,Q85:U85)-MIN(G85:K85,Q85:U85)</f>
        <v>9</v>
      </c>
      <c r="AD85" s="122">
        <f>_xlfn.STDEV.P(Q85:U85,G85:K85)</f>
        <v>2.7495454169735041</v>
      </c>
      <c r="AE85" s="121">
        <f>(U85-AB85)</f>
        <v>0.79999999999999982</v>
      </c>
    </row>
    <row r="86" spans="2:31" x14ac:dyDescent="0.25">
      <c r="B86" s="294" t="s">
        <v>332</v>
      </c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</row>
    <row r="88" spans="2:31" x14ac:dyDescent="0.25">
      <c r="B88" s="274"/>
      <c r="C88" s="283" t="s">
        <v>265</v>
      </c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</row>
    <row r="89" spans="2:31" ht="24.75" thickBot="1" x14ac:dyDescent="0.3">
      <c r="B89" s="18"/>
      <c r="C89" s="19">
        <v>2009</v>
      </c>
      <c r="D89" s="19">
        <v>2010</v>
      </c>
      <c r="E89" s="19">
        <v>2011</v>
      </c>
      <c r="F89" s="19">
        <v>2012</v>
      </c>
      <c r="G89" s="20">
        <v>2013</v>
      </c>
      <c r="H89" s="20">
        <v>2014</v>
      </c>
      <c r="I89" s="20">
        <v>2015</v>
      </c>
      <c r="J89" s="20">
        <v>2016</v>
      </c>
      <c r="K89" s="20">
        <v>2017</v>
      </c>
      <c r="L89" s="21" t="s">
        <v>0</v>
      </c>
      <c r="M89" s="21" t="s">
        <v>1</v>
      </c>
      <c r="N89" s="21" t="s">
        <v>2</v>
      </c>
      <c r="O89" s="21" t="s">
        <v>3</v>
      </c>
      <c r="P89" s="21" t="s">
        <v>435</v>
      </c>
      <c r="Q89" s="20">
        <v>2018</v>
      </c>
      <c r="R89" s="20">
        <v>2019</v>
      </c>
      <c r="S89" s="20">
        <v>2020</v>
      </c>
      <c r="T89" s="20">
        <v>2021</v>
      </c>
      <c r="U89" s="22">
        <v>2022</v>
      </c>
      <c r="V89" s="21" t="s">
        <v>0</v>
      </c>
      <c r="W89" s="21" t="s">
        <v>1</v>
      </c>
      <c r="X89" s="21" t="s">
        <v>2</v>
      </c>
      <c r="Y89" s="21" t="s">
        <v>3</v>
      </c>
      <c r="Z89" s="21" t="s">
        <v>435</v>
      </c>
      <c r="AA89" s="23" t="s">
        <v>5</v>
      </c>
      <c r="AB89" s="23" t="s">
        <v>6</v>
      </c>
      <c r="AC89" s="23" t="s">
        <v>7</v>
      </c>
      <c r="AD89" s="23" t="s">
        <v>8</v>
      </c>
      <c r="AE89" s="23" t="s">
        <v>435</v>
      </c>
    </row>
    <row r="90" spans="2:31" x14ac:dyDescent="0.25">
      <c r="B90" s="59">
        <v>700</v>
      </c>
      <c r="C90" s="38" t="s">
        <v>307</v>
      </c>
      <c r="D90" s="38">
        <v>1</v>
      </c>
      <c r="E90" s="38">
        <v>0</v>
      </c>
      <c r="F90" s="38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40">
        <f>SUM(G90:K90)</f>
        <v>0</v>
      </c>
      <c r="M90" s="141">
        <f>AVERAGE(G90:K90)</f>
        <v>0</v>
      </c>
      <c r="N90" s="40">
        <f>MAX(G90:K90)-MIN(G90:K90)</f>
        <v>0</v>
      </c>
      <c r="O90" s="141">
        <f>_xlfn.STDEV.P(G90:K90)</f>
        <v>0</v>
      </c>
      <c r="P90" s="141">
        <f>(U90-M90)</f>
        <v>0</v>
      </c>
      <c r="Q90" s="39">
        <v>0</v>
      </c>
      <c r="R90" s="39">
        <v>0</v>
      </c>
      <c r="S90" s="39">
        <v>0</v>
      </c>
      <c r="T90" s="39">
        <v>0</v>
      </c>
      <c r="U90" s="41">
        <v>0</v>
      </c>
      <c r="V90" s="40">
        <f>SUM(Q90:U90)</f>
        <v>0</v>
      </c>
      <c r="W90" s="141">
        <f>AVERAGE(Q90:U90)</f>
        <v>0</v>
      </c>
      <c r="X90" s="40">
        <f>MAX(Q90:U90)-MIN(Q90:U90)</f>
        <v>0</v>
      </c>
      <c r="Y90" s="141">
        <f>_xlfn.STDEV.P(Q90:U90)</f>
        <v>0</v>
      </c>
      <c r="Z90" s="141">
        <f>(U90-W90)</f>
        <v>0</v>
      </c>
      <c r="AA90" s="42">
        <f>SUM(Q90:U90,G90:K90)</f>
        <v>0</v>
      </c>
      <c r="AB90" s="144">
        <f>AVERAGE(Q90:U90,G90:K90)</f>
        <v>0</v>
      </c>
      <c r="AC90" s="42">
        <f>MAX(Q90:U90,G90:K90)-MIN(Q90:U90,G90:K90)</f>
        <v>0</v>
      </c>
      <c r="AD90" s="144">
        <f>_xlfn.STDEV.P(Q90:U90,G90:K90)</f>
        <v>0</v>
      </c>
      <c r="AE90" s="144">
        <f>(U90-AB90)</f>
        <v>0</v>
      </c>
    </row>
    <row r="91" spans="2:31" ht="15.75" thickBot="1" x14ac:dyDescent="0.3">
      <c r="B91" s="58" t="s">
        <v>28</v>
      </c>
      <c r="C91" s="43" t="s">
        <v>307</v>
      </c>
      <c r="D91" s="247">
        <f>(D90/D110)</f>
        <v>0.33333333333333331</v>
      </c>
      <c r="E91" s="247">
        <f t="shared" ref="E91:K91" si="196">(E90/E110)</f>
        <v>0</v>
      </c>
      <c r="F91" s="247">
        <f t="shared" si="196"/>
        <v>0</v>
      </c>
      <c r="G91" s="138">
        <f t="shared" si="196"/>
        <v>0</v>
      </c>
      <c r="H91" s="138">
        <f t="shared" si="196"/>
        <v>0</v>
      </c>
      <c r="I91" s="138">
        <f t="shared" si="196"/>
        <v>0</v>
      </c>
      <c r="J91" s="138">
        <f t="shared" si="196"/>
        <v>0</v>
      </c>
      <c r="K91" s="138">
        <f t="shared" si="196"/>
        <v>0</v>
      </c>
      <c r="L91" s="139">
        <f t="shared" ref="L91" si="197">(L90/L110)</f>
        <v>0</v>
      </c>
      <c r="M91" s="137"/>
      <c r="N91" s="137"/>
      <c r="O91" s="137"/>
      <c r="P91" s="137"/>
      <c r="Q91" s="138">
        <f t="shared" ref="Q91:T91" si="198">(Q90/Q110)</f>
        <v>0</v>
      </c>
      <c r="R91" s="138">
        <f t="shared" si="198"/>
        <v>0</v>
      </c>
      <c r="S91" s="138">
        <f t="shared" si="198"/>
        <v>0</v>
      </c>
      <c r="T91" s="138">
        <f t="shared" si="198"/>
        <v>0</v>
      </c>
      <c r="U91" s="136">
        <f t="shared" ref="U91:AA91" si="199">(U90/U110)</f>
        <v>0</v>
      </c>
      <c r="V91" s="139">
        <f t="shared" si="199"/>
        <v>0</v>
      </c>
      <c r="W91" s="137"/>
      <c r="X91" s="137"/>
      <c r="Y91" s="137"/>
      <c r="Z91" s="137"/>
      <c r="AA91" s="140">
        <f t="shared" si="199"/>
        <v>0</v>
      </c>
      <c r="AB91" s="192"/>
      <c r="AC91" s="192"/>
      <c r="AD91" s="192"/>
      <c r="AE91" s="192"/>
    </row>
    <row r="92" spans="2:31" x14ac:dyDescent="0.25">
      <c r="B92" s="59">
        <v>800</v>
      </c>
      <c r="C92" s="38" t="s">
        <v>307</v>
      </c>
      <c r="D92" s="38">
        <v>1</v>
      </c>
      <c r="E92" s="38">
        <v>0</v>
      </c>
      <c r="F92" s="38">
        <v>0</v>
      </c>
      <c r="G92" s="39">
        <v>1</v>
      </c>
      <c r="H92" s="39">
        <v>0</v>
      </c>
      <c r="I92" s="39">
        <v>1</v>
      </c>
      <c r="J92" s="39">
        <v>0</v>
      </c>
      <c r="K92" s="39">
        <v>0</v>
      </c>
      <c r="L92" s="40">
        <f t="shared" ref="L92:L108" si="200">SUM(G92:K92)</f>
        <v>2</v>
      </c>
      <c r="M92" s="141">
        <f t="shared" ref="M92:M108" si="201">AVERAGE(G92:K92)</f>
        <v>0.4</v>
      </c>
      <c r="N92" s="40">
        <f t="shared" ref="N92:N108" si="202">MAX(G92:K92)-MIN(G92:K92)</f>
        <v>1</v>
      </c>
      <c r="O92" s="141">
        <f t="shared" ref="O92:O108" si="203">_xlfn.STDEV.P(G92:K92)</f>
        <v>0.4898979485566356</v>
      </c>
      <c r="P92" s="141">
        <f>(U92-M92)</f>
        <v>-0.4</v>
      </c>
      <c r="Q92" s="39">
        <v>1</v>
      </c>
      <c r="R92" s="39">
        <v>0</v>
      </c>
      <c r="S92" s="39">
        <v>2</v>
      </c>
      <c r="T92" s="39">
        <v>1</v>
      </c>
      <c r="U92" s="41">
        <v>0</v>
      </c>
      <c r="V92" s="40">
        <f>SUM(Q92:U92)</f>
        <v>4</v>
      </c>
      <c r="W92" s="141">
        <f>AVERAGE(Q92:U92)</f>
        <v>0.8</v>
      </c>
      <c r="X92" s="40">
        <f>MAX(Q92:U92)-MIN(Q92:U92)</f>
        <v>2</v>
      </c>
      <c r="Y92" s="141">
        <f>_xlfn.STDEV.P(Q92:U92)</f>
        <v>0.74833147735478833</v>
      </c>
      <c r="Z92" s="141">
        <f t="shared" ref="Z92:Z108" si="204">(U92-W92)</f>
        <v>-0.8</v>
      </c>
      <c r="AA92" s="42">
        <f t="shared" ref="AA92:AA108" si="205">SUM(Q92:U92,G92:K92)</f>
        <v>6</v>
      </c>
      <c r="AB92" s="144">
        <f t="shared" ref="AB92:AB108" si="206">AVERAGE(Q92:U92,G92:K92)</f>
        <v>0.6</v>
      </c>
      <c r="AC92" s="42">
        <f t="shared" ref="AC92:AC108" si="207">MAX(Q92:U92,G92:K92)-MIN(Q92:U92,G92:K92)</f>
        <v>2</v>
      </c>
      <c r="AD92" s="144">
        <f t="shared" ref="AD92:AD108" si="208">_xlfn.STDEV.P(Q92:U92,G92:K92)</f>
        <v>0.66332495807107994</v>
      </c>
      <c r="AE92" s="144">
        <f t="shared" ref="AE92:AE108" si="209">(U92-AB92)</f>
        <v>-0.6</v>
      </c>
    </row>
    <row r="93" spans="2:31" ht="15.75" thickBot="1" x14ac:dyDescent="0.3">
      <c r="B93" s="58" t="s">
        <v>28</v>
      </c>
      <c r="C93" s="43" t="s">
        <v>307</v>
      </c>
      <c r="D93" s="247">
        <f>(D92/D110)</f>
        <v>0.33333333333333331</v>
      </c>
      <c r="E93" s="247">
        <f t="shared" ref="E93:K93" si="210">(E92/E110)</f>
        <v>0</v>
      </c>
      <c r="F93" s="247">
        <f t="shared" si="210"/>
        <v>0</v>
      </c>
      <c r="G93" s="138">
        <f t="shared" si="210"/>
        <v>0.5</v>
      </c>
      <c r="H93" s="138">
        <f t="shared" si="210"/>
        <v>0</v>
      </c>
      <c r="I93" s="138">
        <f t="shared" si="210"/>
        <v>0.1111111111111111</v>
      </c>
      <c r="J93" s="138">
        <f t="shared" si="210"/>
        <v>0</v>
      </c>
      <c r="K93" s="138">
        <f t="shared" si="210"/>
        <v>0</v>
      </c>
      <c r="L93" s="139">
        <f t="shared" ref="L93" si="211">(L92/L110)</f>
        <v>6.25E-2</v>
      </c>
      <c r="M93" s="137"/>
      <c r="N93" s="137"/>
      <c r="O93" s="137"/>
      <c r="P93" s="137"/>
      <c r="Q93" s="138">
        <f t="shared" ref="Q93:T93" si="212">(Q92/Q110)</f>
        <v>0.2</v>
      </c>
      <c r="R93" s="138">
        <f t="shared" si="212"/>
        <v>0</v>
      </c>
      <c r="S93" s="138">
        <f t="shared" si="212"/>
        <v>0.66666666666666663</v>
      </c>
      <c r="T93" s="138">
        <f t="shared" si="212"/>
        <v>0.14285714285714285</v>
      </c>
      <c r="U93" s="136">
        <f t="shared" ref="U93:AA93" si="213">(U92/U110)</f>
        <v>0</v>
      </c>
      <c r="V93" s="139">
        <f t="shared" si="213"/>
        <v>0.13333333333333333</v>
      </c>
      <c r="W93" s="137"/>
      <c r="X93" s="137"/>
      <c r="Y93" s="137"/>
      <c r="Z93" s="137"/>
      <c r="AA93" s="140">
        <f t="shared" si="213"/>
        <v>9.6774193548387094E-2</v>
      </c>
      <c r="AB93" s="192"/>
      <c r="AC93" s="192"/>
      <c r="AD93" s="192"/>
      <c r="AE93" s="192"/>
    </row>
    <row r="94" spans="2:31" x14ac:dyDescent="0.25">
      <c r="B94" s="59">
        <v>900</v>
      </c>
      <c r="C94" s="38" t="s">
        <v>307</v>
      </c>
      <c r="D94" s="38">
        <v>0</v>
      </c>
      <c r="E94" s="38">
        <v>0</v>
      </c>
      <c r="F94" s="38">
        <v>0</v>
      </c>
      <c r="G94" s="39">
        <v>0</v>
      </c>
      <c r="H94" s="39">
        <v>0</v>
      </c>
      <c r="I94" s="39">
        <v>2</v>
      </c>
      <c r="J94" s="39">
        <v>1</v>
      </c>
      <c r="K94" s="39">
        <v>0</v>
      </c>
      <c r="L94" s="40">
        <f t="shared" si="200"/>
        <v>3</v>
      </c>
      <c r="M94" s="141">
        <f t="shared" si="201"/>
        <v>0.6</v>
      </c>
      <c r="N94" s="40">
        <f t="shared" si="202"/>
        <v>2</v>
      </c>
      <c r="O94" s="141">
        <f t="shared" si="203"/>
        <v>0.8</v>
      </c>
      <c r="P94" s="141">
        <f>(U94-M94)</f>
        <v>-0.6</v>
      </c>
      <c r="Q94" s="39">
        <v>0</v>
      </c>
      <c r="R94" s="39">
        <v>1</v>
      </c>
      <c r="S94" s="39">
        <v>0</v>
      </c>
      <c r="T94" s="39">
        <v>2</v>
      </c>
      <c r="U94" s="41">
        <v>0</v>
      </c>
      <c r="V94" s="40">
        <f>SUM(Q94:U94)</f>
        <v>3</v>
      </c>
      <c r="W94" s="141">
        <f>AVERAGE(Q94:U94)</f>
        <v>0.6</v>
      </c>
      <c r="X94" s="40">
        <f>MAX(Q94:U94)-MIN(Q94:U94)</f>
        <v>2</v>
      </c>
      <c r="Y94" s="141">
        <f>_xlfn.STDEV.P(Q94:U94)</f>
        <v>0.8</v>
      </c>
      <c r="Z94" s="141">
        <f t="shared" si="204"/>
        <v>-0.6</v>
      </c>
      <c r="AA94" s="42">
        <f t="shared" si="205"/>
        <v>6</v>
      </c>
      <c r="AB94" s="144">
        <f t="shared" si="206"/>
        <v>0.6</v>
      </c>
      <c r="AC94" s="42">
        <f t="shared" si="207"/>
        <v>2</v>
      </c>
      <c r="AD94" s="144">
        <f t="shared" si="208"/>
        <v>0.8</v>
      </c>
      <c r="AE94" s="144">
        <f t="shared" si="209"/>
        <v>-0.6</v>
      </c>
    </row>
    <row r="95" spans="2:31" ht="15.75" thickBot="1" x14ac:dyDescent="0.3">
      <c r="B95" s="58" t="s">
        <v>28</v>
      </c>
      <c r="C95" s="43" t="s">
        <v>307</v>
      </c>
      <c r="D95" s="247">
        <f>(D94/D110)</f>
        <v>0</v>
      </c>
      <c r="E95" s="247">
        <f t="shared" ref="E95:K95" si="214">(E94/E110)</f>
        <v>0</v>
      </c>
      <c r="F95" s="247">
        <f t="shared" si="214"/>
        <v>0</v>
      </c>
      <c r="G95" s="138">
        <f t="shared" si="214"/>
        <v>0</v>
      </c>
      <c r="H95" s="138">
        <f t="shared" si="214"/>
        <v>0</v>
      </c>
      <c r="I95" s="138">
        <f t="shared" si="214"/>
        <v>0.22222222222222221</v>
      </c>
      <c r="J95" s="138">
        <f t="shared" si="214"/>
        <v>0.14285714285714285</v>
      </c>
      <c r="K95" s="138">
        <f t="shared" si="214"/>
        <v>0</v>
      </c>
      <c r="L95" s="139">
        <f t="shared" ref="L95" si="215">(L94/L110)</f>
        <v>9.375E-2</v>
      </c>
      <c r="M95" s="137"/>
      <c r="N95" s="137"/>
      <c r="O95" s="137"/>
      <c r="P95" s="137"/>
      <c r="Q95" s="138">
        <f t="shared" ref="Q95:T95" si="216">(Q94/Q110)</f>
        <v>0</v>
      </c>
      <c r="R95" s="138">
        <f t="shared" si="216"/>
        <v>0.125</v>
      </c>
      <c r="S95" s="138">
        <f t="shared" si="216"/>
        <v>0</v>
      </c>
      <c r="T95" s="138">
        <f t="shared" si="216"/>
        <v>0.2857142857142857</v>
      </c>
      <c r="U95" s="136">
        <f t="shared" ref="U95:AA95" si="217">(U94/U110)</f>
        <v>0</v>
      </c>
      <c r="V95" s="139">
        <f t="shared" si="217"/>
        <v>0.1</v>
      </c>
      <c r="W95" s="137"/>
      <c r="X95" s="137"/>
      <c r="Y95" s="137"/>
      <c r="Z95" s="137"/>
      <c r="AA95" s="140">
        <f t="shared" si="217"/>
        <v>9.6774193548387094E-2</v>
      </c>
      <c r="AB95" s="192"/>
      <c r="AC95" s="192"/>
      <c r="AD95" s="192"/>
      <c r="AE95" s="192"/>
    </row>
    <row r="96" spans="2:31" x14ac:dyDescent="0.25">
      <c r="B96" s="59">
        <v>1000</v>
      </c>
      <c r="C96" s="38" t="s">
        <v>307</v>
      </c>
      <c r="D96" s="38">
        <v>0</v>
      </c>
      <c r="E96" s="38">
        <v>0</v>
      </c>
      <c r="F96" s="38">
        <v>2</v>
      </c>
      <c r="G96" s="39">
        <v>1</v>
      </c>
      <c r="H96" s="39">
        <v>2</v>
      </c>
      <c r="I96" s="39">
        <v>1</v>
      </c>
      <c r="J96" s="39">
        <v>1</v>
      </c>
      <c r="K96" s="39">
        <v>0</v>
      </c>
      <c r="L96" s="40">
        <f t="shared" si="200"/>
        <v>5</v>
      </c>
      <c r="M96" s="141">
        <f t="shared" si="201"/>
        <v>1</v>
      </c>
      <c r="N96" s="40">
        <f t="shared" si="202"/>
        <v>2</v>
      </c>
      <c r="O96" s="141">
        <f t="shared" si="203"/>
        <v>0.63245553203367588</v>
      </c>
      <c r="P96" s="141">
        <f>(U96-M96)</f>
        <v>-1</v>
      </c>
      <c r="Q96" s="39">
        <v>2</v>
      </c>
      <c r="R96" s="39">
        <v>1</v>
      </c>
      <c r="S96" s="39">
        <v>0</v>
      </c>
      <c r="T96" s="39">
        <v>0</v>
      </c>
      <c r="U96" s="41">
        <v>0</v>
      </c>
      <c r="V96" s="40">
        <f>SUM(Q96:U96)</f>
        <v>3</v>
      </c>
      <c r="W96" s="141">
        <f>AVERAGE(Q96:U96)</f>
        <v>0.6</v>
      </c>
      <c r="X96" s="40">
        <f>MAX(Q96:U96)-MIN(Q96:U96)</f>
        <v>2</v>
      </c>
      <c r="Y96" s="141">
        <f>_xlfn.STDEV.P(Q96:U96)</f>
        <v>0.8</v>
      </c>
      <c r="Z96" s="141">
        <f t="shared" si="204"/>
        <v>-0.6</v>
      </c>
      <c r="AA96" s="42">
        <f t="shared" si="205"/>
        <v>8</v>
      </c>
      <c r="AB96" s="144">
        <f t="shared" si="206"/>
        <v>0.8</v>
      </c>
      <c r="AC96" s="42">
        <f t="shared" si="207"/>
        <v>2</v>
      </c>
      <c r="AD96" s="144">
        <f t="shared" si="208"/>
        <v>0.74833147735478833</v>
      </c>
      <c r="AE96" s="144">
        <f t="shared" si="209"/>
        <v>-0.8</v>
      </c>
    </row>
    <row r="97" spans="2:31" ht="15.75" thickBot="1" x14ac:dyDescent="0.3">
      <c r="B97" s="58" t="s">
        <v>28</v>
      </c>
      <c r="C97" s="43" t="s">
        <v>307</v>
      </c>
      <c r="D97" s="247">
        <f>(D96/D110)</f>
        <v>0</v>
      </c>
      <c r="E97" s="247">
        <f t="shared" ref="E97:K97" si="218">(E96/E110)</f>
        <v>0</v>
      </c>
      <c r="F97" s="247">
        <f t="shared" si="218"/>
        <v>0.2857142857142857</v>
      </c>
      <c r="G97" s="138">
        <f t="shared" si="218"/>
        <v>0.5</v>
      </c>
      <c r="H97" s="138">
        <f t="shared" si="218"/>
        <v>0.18181818181818182</v>
      </c>
      <c r="I97" s="138">
        <f t="shared" si="218"/>
        <v>0.1111111111111111</v>
      </c>
      <c r="J97" s="138">
        <f t="shared" si="218"/>
        <v>0.14285714285714285</v>
      </c>
      <c r="K97" s="138">
        <f t="shared" si="218"/>
        <v>0</v>
      </c>
      <c r="L97" s="139">
        <f t="shared" ref="L97" si="219">(L96/L110)</f>
        <v>0.15625</v>
      </c>
      <c r="M97" s="137"/>
      <c r="N97" s="137"/>
      <c r="O97" s="137"/>
      <c r="P97" s="137"/>
      <c r="Q97" s="138">
        <f t="shared" ref="Q97:T97" si="220">(Q96/Q110)</f>
        <v>0.4</v>
      </c>
      <c r="R97" s="138">
        <f t="shared" si="220"/>
        <v>0.125</v>
      </c>
      <c r="S97" s="138">
        <f t="shared" si="220"/>
        <v>0</v>
      </c>
      <c r="T97" s="138">
        <f t="shared" si="220"/>
        <v>0</v>
      </c>
      <c r="U97" s="136">
        <f t="shared" ref="U97:AA97" si="221">(U96/U110)</f>
        <v>0</v>
      </c>
      <c r="V97" s="139">
        <f t="shared" si="221"/>
        <v>0.1</v>
      </c>
      <c r="W97" s="137"/>
      <c r="X97" s="137"/>
      <c r="Y97" s="137"/>
      <c r="Z97" s="137"/>
      <c r="AA97" s="140">
        <f t="shared" si="221"/>
        <v>0.12903225806451613</v>
      </c>
      <c r="AB97" s="192"/>
      <c r="AC97" s="192"/>
      <c r="AD97" s="192"/>
      <c r="AE97" s="192"/>
    </row>
    <row r="98" spans="2:31" x14ac:dyDescent="0.25">
      <c r="B98" s="59">
        <v>1100</v>
      </c>
      <c r="C98" s="38" t="s">
        <v>307</v>
      </c>
      <c r="D98" s="38">
        <v>1</v>
      </c>
      <c r="E98" s="38">
        <v>2</v>
      </c>
      <c r="F98" s="38">
        <v>3</v>
      </c>
      <c r="G98" s="39">
        <v>0</v>
      </c>
      <c r="H98" s="39">
        <v>2</v>
      </c>
      <c r="I98" s="39">
        <v>1</v>
      </c>
      <c r="J98" s="39">
        <v>1</v>
      </c>
      <c r="K98" s="39">
        <v>2</v>
      </c>
      <c r="L98" s="40">
        <f t="shared" si="200"/>
        <v>6</v>
      </c>
      <c r="M98" s="141">
        <f t="shared" si="201"/>
        <v>1.2</v>
      </c>
      <c r="N98" s="40">
        <f t="shared" si="202"/>
        <v>2</v>
      </c>
      <c r="O98" s="141">
        <f t="shared" si="203"/>
        <v>0.74833147735478833</v>
      </c>
      <c r="P98" s="141">
        <f>(U98-M98)</f>
        <v>0.8</v>
      </c>
      <c r="Q98" s="39">
        <v>0</v>
      </c>
      <c r="R98" s="39">
        <v>1</v>
      </c>
      <c r="S98" s="39">
        <v>1</v>
      </c>
      <c r="T98" s="39">
        <v>0</v>
      </c>
      <c r="U98" s="41">
        <v>2</v>
      </c>
      <c r="V98" s="40">
        <f>SUM(Q98:U98)</f>
        <v>4</v>
      </c>
      <c r="W98" s="141">
        <f>AVERAGE(Q98:U98)</f>
        <v>0.8</v>
      </c>
      <c r="X98" s="40">
        <f>MAX(Q98:U98)-MIN(Q98:U98)</f>
        <v>2</v>
      </c>
      <c r="Y98" s="141">
        <f>_xlfn.STDEV.P(Q98:U98)</f>
        <v>0.74833147735478833</v>
      </c>
      <c r="Z98" s="141">
        <f t="shared" si="204"/>
        <v>1.2</v>
      </c>
      <c r="AA98" s="42">
        <f t="shared" si="205"/>
        <v>10</v>
      </c>
      <c r="AB98" s="144">
        <f t="shared" si="206"/>
        <v>1</v>
      </c>
      <c r="AC98" s="42">
        <f t="shared" si="207"/>
        <v>2</v>
      </c>
      <c r="AD98" s="144">
        <f t="shared" si="208"/>
        <v>0.7745966692414834</v>
      </c>
      <c r="AE98" s="144">
        <f t="shared" si="209"/>
        <v>1</v>
      </c>
    </row>
    <row r="99" spans="2:31" ht="15.75" thickBot="1" x14ac:dyDescent="0.3">
      <c r="B99" s="58" t="s">
        <v>28</v>
      </c>
      <c r="C99" s="43" t="s">
        <v>307</v>
      </c>
      <c r="D99" s="247">
        <f>(D98/D110)</f>
        <v>0.33333333333333331</v>
      </c>
      <c r="E99" s="247">
        <f t="shared" ref="E99:K99" si="222">(E98/E110)</f>
        <v>0.66666666666666663</v>
      </c>
      <c r="F99" s="247">
        <f t="shared" si="222"/>
        <v>0.42857142857142855</v>
      </c>
      <c r="G99" s="138">
        <f t="shared" si="222"/>
        <v>0</v>
      </c>
      <c r="H99" s="138">
        <f t="shared" si="222"/>
        <v>0.18181818181818182</v>
      </c>
      <c r="I99" s="138">
        <f t="shared" si="222"/>
        <v>0.1111111111111111</v>
      </c>
      <c r="J99" s="138">
        <f t="shared" si="222"/>
        <v>0.14285714285714285</v>
      </c>
      <c r="K99" s="138">
        <f t="shared" si="222"/>
        <v>0.66666666666666663</v>
      </c>
      <c r="L99" s="139">
        <f t="shared" ref="L99" si="223">(L98/L110)</f>
        <v>0.1875</v>
      </c>
      <c r="M99" s="137"/>
      <c r="N99" s="137"/>
      <c r="O99" s="137"/>
      <c r="P99" s="137"/>
      <c r="Q99" s="138">
        <f t="shared" ref="Q99:T99" si="224">(Q98/Q110)</f>
        <v>0</v>
      </c>
      <c r="R99" s="138">
        <f t="shared" si="224"/>
        <v>0.125</v>
      </c>
      <c r="S99" s="138">
        <f t="shared" si="224"/>
        <v>0.33333333333333331</v>
      </c>
      <c r="T99" s="138">
        <f t="shared" si="224"/>
        <v>0</v>
      </c>
      <c r="U99" s="136">
        <f t="shared" ref="U99:AA99" si="225">(U98/U110)</f>
        <v>0.2857142857142857</v>
      </c>
      <c r="V99" s="139">
        <f t="shared" si="225"/>
        <v>0.13333333333333333</v>
      </c>
      <c r="W99" s="137"/>
      <c r="X99" s="137"/>
      <c r="Y99" s="137"/>
      <c r="Z99" s="137"/>
      <c r="AA99" s="140">
        <f t="shared" si="225"/>
        <v>0.16129032258064516</v>
      </c>
      <c r="AB99" s="192"/>
      <c r="AC99" s="192"/>
      <c r="AD99" s="192"/>
      <c r="AE99" s="192"/>
    </row>
    <row r="100" spans="2:31" x14ac:dyDescent="0.25">
      <c r="B100" s="63">
        <v>1200</v>
      </c>
      <c r="C100" s="38" t="s">
        <v>307</v>
      </c>
      <c r="D100" s="248">
        <v>0</v>
      </c>
      <c r="E100" s="248">
        <v>1</v>
      </c>
      <c r="F100" s="248">
        <v>0</v>
      </c>
      <c r="G100" s="52">
        <v>0</v>
      </c>
      <c r="H100" s="52">
        <v>5</v>
      </c>
      <c r="I100" s="52">
        <v>0</v>
      </c>
      <c r="J100" s="52">
        <v>0</v>
      </c>
      <c r="K100" s="52">
        <v>0</v>
      </c>
      <c r="L100" s="40">
        <f t="shared" si="200"/>
        <v>5</v>
      </c>
      <c r="M100" s="141">
        <f t="shared" si="201"/>
        <v>1</v>
      </c>
      <c r="N100" s="40">
        <f t="shared" si="202"/>
        <v>5</v>
      </c>
      <c r="O100" s="141">
        <f t="shared" si="203"/>
        <v>2</v>
      </c>
      <c r="P100" s="141">
        <f>(U100-M100)</f>
        <v>1</v>
      </c>
      <c r="Q100" s="52">
        <v>0</v>
      </c>
      <c r="R100" s="52">
        <v>2</v>
      </c>
      <c r="S100" s="52">
        <v>0</v>
      </c>
      <c r="T100" s="52">
        <v>2</v>
      </c>
      <c r="U100" s="54">
        <v>2</v>
      </c>
      <c r="V100" s="53">
        <f>SUM(Q100:U100)</f>
        <v>6</v>
      </c>
      <c r="W100" s="141">
        <f>AVERAGE(Q100:U100)</f>
        <v>1.2</v>
      </c>
      <c r="X100" s="40">
        <f>MAX(Q100:U100)-MIN(Q100:U100)</f>
        <v>2</v>
      </c>
      <c r="Y100" s="141">
        <f>_xlfn.STDEV.P(Q100:U100)</f>
        <v>0.9797958971132712</v>
      </c>
      <c r="Z100" s="141">
        <f t="shared" si="204"/>
        <v>0.8</v>
      </c>
      <c r="AA100" s="42">
        <f t="shared" si="205"/>
        <v>11</v>
      </c>
      <c r="AB100" s="144">
        <f t="shared" si="206"/>
        <v>1.1000000000000001</v>
      </c>
      <c r="AC100" s="42">
        <f t="shared" si="207"/>
        <v>5</v>
      </c>
      <c r="AD100" s="144">
        <f t="shared" si="208"/>
        <v>1.57797338380595</v>
      </c>
      <c r="AE100" s="144">
        <f t="shared" si="209"/>
        <v>0.89999999999999991</v>
      </c>
    </row>
    <row r="101" spans="2:31" ht="15.75" thickBot="1" x14ac:dyDescent="0.3">
      <c r="B101" s="58" t="s">
        <v>28</v>
      </c>
      <c r="C101" s="43" t="s">
        <v>307</v>
      </c>
      <c r="D101" s="247">
        <f>(D100/D110)</f>
        <v>0</v>
      </c>
      <c r="E101" s="247">
        <f t="shared" ref="E101:K101" si="226">(E100/E110)</f>
        <v>0.33333333333333331</v>
      </c>
      <c r="F101" s="247">
        <f t="shared" si="226"/>
        <v>0</v>
      </c>
      <c r="G101" s="138">
        <f t="shared" si="226"/>
        <v>0</v>
      </c>
      <c r="H101" s="138">
        <f t="shared" si="226"/>
        <v>0.45454545454545453</v>
      </c>
      <c r="I101" s="138">
        <f t="shared" si="226"/>
        <v>0</v>
      </c>
      <c r="J101" s="138">
        <f t="shared" si="226"/>
        <v>0</v>
      </c>
      <c r="K101" s="138">
        <f t="shared" si="226"/>
        <v>0</v>
      </c>
      <c r="L101" s="139">
        <f t="shared" ref="L101" si="227">(L100/L110)</f>
        <v>0.15625</v>
      </c>
      <c r="M101" s="137"/>
      <c r="N101" s="137"/>
      <c r="O101" s="137"/>
      <c r="P101" s="137"/>
      <c r="Q101" s="138">
        <f t="shared" ref="Q101:T101" si="228">(Q100/Q110)</f>
        <v>0</v>
      </c>
      <c r="R101" s="138">
        <f t="shared" si="228"/>
        <v>0.25</v>
      </c>
      <c r="S101" s="138">
        <f t="shared" si="228"/>
        <v>0</v>
      </c>
      <c r="T101" s="138">
        <f t="shared" si="228"/>
        <v>0.2857142857142857</v>
      </c>
      <c r="U101" s="136">
        <f t="shared" ref="U101:AA101" si="229">(U100/U110)</f>
        <v>0.2857142857142857</v>
      </c>
      <c r="V101" s="139">
        <f t="shared" si="229"/>
        <v>0.2</v>
      </c>
      <c r="W101" s="137"/>
      <c r="X101" s="137"/>
      <c r="Y101" s="137"/>
      <c r="Z101" s="137"/>
      <c r="AA101" s="140">
        <f t="shared" si="229"/>
        <v>0.17741935483870969</v>
      </c>
      <c r="AB101" s="192"/>
      <c r="AC101" s="192"/>
      <c r="AD101" s="192"/>
      <c r="AE101" s="192"/>
    </row>
    <row r="102" spans="2:31" x14ac:dyDescent="0.25">
      <c r="B102" s="59">
        <v>1300</v>
      </c>
      <c r="C102" s="38" t="s">
        <v>307</v>
      </c>
      <c r="D102" s="38">
        <v>0</v>
      </c>
      <c r="E102" s="38">
        <v>0</v>
      </c>
      <c r="F102" s="38">
        <v>0</v>
      </c>
      <c r="G102" s="39">
        <v>0</v>
      </c>
      <c r="H102" s="39">
        <v>2</v>
      </c>
      <c r="I102" s="39">
        <v>3</v>
      </c>
      <c r="J102" s="39">
        <v>1</v>
      </c>
      <c r="K102" s="39">
        <v>0</v>
      </c>
      <c r="L102" s="40">
        <f t="shared" si="200"/>
        <v>6</v>
      </c>
      <c r="M102" s="141">
        <f t="shared" si="201"/>
        <v>1.2</v>
      </c>
      <c r="N102" s="40">
        <f t="shared" si="202"/>
        <v>3</v>
      </c>
      <c r="O102" s="141">
        <f t="shared" si="203"/>
        <v>1.1661903789690602</v>
      </c>
      <c r="P102" s="141">
        <f>(U102-M102)</f>
        <v>-0.19999999999999996</v>
      </c>
      <c r="Q102" s="39">
        <v>1</v>
      </c>
      <c r="R102" s="39">
        <v>1</v>
      </c>
      <c r="S102" s="39">
        <v>0</v>
      </c>
      <c r="T102" s="39">
        <v>0</v>
      </c>
      <c r="U102" s="41">
        <v>1</v>
      </c>
      <c r="V102" s="40">
        <f>SUM(Q102:U102)</f>
        <v>3</v>
      </c>
      <c r="W102" s="141">
        <f>AVERAGE(Q102:U102)</f>
        <v>0.6</v>
      </c>
      <c r="X102" s="40">
        <f>MAX(Q102:U102)-MIN(Q102:U102)</f>
        <v>1</v>
      </c>
      <c r="Y102" s="141">
        <f>_xlfn.STDEV.P(Q102:U102)</f>
        <v>0.4898979485566356</v>
      </c>
      <c r="Z102" s="141">
        <f t="shared" si="204"/>
        <v>0.4</v>
      </c>
      <c r="AA102" s="42">
        <f t="shared" si="205"/>
        <v>9</v>
      </c>
      <c r="AB102" s="144">
        <f t="shared" si="206"/>
        <v>0.9</v>
      </c>
      <c r="AC102" s="42">
        <f t="shared" si="207"/>
        <v>3</v>
      </c>
      <c r="AD102" s="144">
        <f t="shared" si="208"/>
        <v>0.94339811320566036</v>
      </c>
      <c r="AE102" s="144">
        <f t="shared" si="209"/>
        <v>9.9999999999999978E-2</v>
      </c>
    </row>
    <row r="103" spans="2:31" ht="15.75" thickBot="1" x14ac:dyDescent="0.3">
      <c r="B103" s="58" t="s">
        <v>28</v>
      </c>
      <c r="C103" s="43" t="s">
        <v>307</v>
      </c>
      <c r="D103" s="247">
        <f>(D102/D110)</f>
        <v>0</v>
      </c>
      <c r="E103" s="247">
        <f t="shared" ref="E103:K103" si="230">(E102/E110)</f>
        <v>0</v>
      </c>
      <c r="F103" s="247">
        <f t="shared" si="230"/>
        <v>0</v>
      </c>
      <c r="G103" s="138">
        <f t="shared" si="230"/>
        <v>0</v>
      </c>
      <c r="H103" s="138">
        <f t="shared" si="230"/>
        <v>0.18181818181818182</v>
      </c>
      <c r="I103" s="138">
        <f t="shared" si="230"/>
        <v>0.33333333333333331</v>
      </c>
      <c r="J103" s="138">
        <f t="shared" si="230"/>
        <v>0.14285714285714285</v>
      </c>
      <c r="K103" s="138">
        <f t="shared" si="230"/>
        <v>0</v>
      </c>
      <c r="L103" s="139">
        <f t="shared" ref="L103" si="231">(L102/L110)</f>
        <v>0.1875</v>
      </c>
      <c r="M103" s="137"/>
      <c r="N103" s="137"/>
      <c r="O103" s="137"/>
      <c r="P103" s="137"/>
      <c r="Q103" s="138">
        <f t="shared" ref="Q103:T103" si="232">(Q102/Q110)</f>
        <v>0.2</v>
      </c>
      <c r="R103" s="138">
        <f t="shared" si="232"/>
        <v>0.125</v>
      </c>
      <c r="S103" s="138">
        <f t="shared" si="232"/>
        <v>0</v>
      </c>
      <c r="T103" s="138">
        <f t="shared" si="232"/>
        <v>0</v>
      </c>
      <c r="U103" s="136">
        <f t="shared" ref="U103:AA103" si="233">(U102/U110)</f>
        <v>0.14285714285714285</v>
      </c>
      <c r="V103" s="139">
        <f t="shared" si="233"/>
        <v>0.1</v>
      </c>
      <c r="W103" s="137"/>
      <c r="X103" s="137"/>
      <c r="Y103" s="137"/>
      <c r="Z103" s="137"/>
      <c r="AA103" s="140">
        <f t="shared" si="233"/>
        <v>0.14516129032258066</v>
      </c>
      <c r="AB103" s="192"/>
      <c r="AC103" s="192"/>
      <c r="AD103" s="192"/>
      <c r="AE103" s="192"/>
    </row>
    <row r="104" spans="2:31" x14ac:dyDescent="0.25">
      <c r="B104" s="59">
        <v>1400</v>
      </c>
      <c r="C104" s="38" t="s">
        <v>307</v>
      </c>
      <c r="D104" s="38">
        <v>0</v>
      </c>
      <c r="E104" s="38">
        <v>0</v>
      </c>
      <c r="F104" s="38">
        <v>1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f t="shared" si="200"/>
        <v>0</v>
      </c>
      <c r="M104" s="141">
        <f t="shared" si="201"/>
        <v>0</v>
      </c>
      <c r="N104" s="40">
        <f t="shared" si="202"/>
        <v>0</v>
      </c>
      <c r="O104" s="141">
        <f t="shared" si="203"/>
        <v>0</v>
      </c>
      <c r="P104" s="141">
        <f>(U104-M104)</f>
        <v>0</v>
      </c>
      <c r="Q104" s="39">
        <v>1</v>
      </c>
      <c r="R104" s="39">
        <v>2</v>
      </c>
      <c r="S104" s="39">
        <v>0</v>
      </c>
      <c r="T104" s="39">
        <v>1</v>
      </c>
      <c r="U104" s="41">
        <v>0</v>
      </c>
      <c r="V104" s="40">
        <f>SUM(Q104:U104)</f>
        <v>4</v>
      </c>
      <c r="W104" s="141">
        <f>AVERAGE(Q104:U104)</f>
        <v>0.8</v>
      </c>
      <c r="X104" s="40">
        <f>MAX(Q104:U104)-MIN(Q104:U104)</f>
        <v>2</v>
      </c>
      <c r="Y104" s="141">
        <f>_xlfn.STDEV.P(Q104:U104)</f>
        <v>0.74833147735478833</v>
      </c>
      <c r="Z104" s="141">
        <f t="shared" si="204"/>
        <v>-0.8</v>
      </c>
      <c r="AA104" s="42">
        <f t="shared" si="205"/>
        <v>4</v>
      </c>
      <c r="AB104" s="144">
        <f t="shared" si="206"/>
        <v>0.4</v>
      </c>
      <c r="AC104" s="42">
        <f t="shared" si="207"/>
        <v>2</v>
      </c>
      <c r="AD104" s="144">
        <f t="shared" si="208"/>
        <v>0.66332495807107994</v>
      </c>
      <c r="AE104" s="144">
        <f t="shared" si="209"/>
        <v>-0.4</v>
      </c>
    </row>
    <row r="105" spans="2:31" ht="15.75" thickBot="1" x14ac:dyDescent="0.3">
      <c r="B105" s="58" t="s">
        <v>28</v>
      </c>
      <c r="C105" s="43" t="s">
        <v>307</v>
      </c>
      <c r="D105" s="247">
        <f>(D104/D110)</f>
        <v>0</v>
      </c>
      <c r="E105" s="247">
        <f t="shared" ref="E105:K105" si="234">(E104/E110)</f>
        <v>0</v>
      </c>
      <c r="F105" s="247">
        <f t="shared" si="234"/>
        <v>0.14285714285714285</v>
      </c>
      <c r="G105" s="138">
        <f t="shared" si="234"/>
        <v>0</v>
      </c>
      <c r="H105" s="138">
        <f t="shared" si="234"/>
        <v>0</v>
      </c>
      <c r="I105" s="138">
        <f t="shared" si="234"/>
        <v>0</v>
      </c>
      <c r="J105" s="138">
        <f t="shared" si="234"/>
        <v>0</v>
      </c>
      <c r="K105" s="138">
        <f t="shared" si="234"/>
        <v>0</v>
      </c>
      <c r="L105" s="139">
        <f t="shared" ref="L105" si="235">(L104/L110)</f>
        <v>0</v>
      </c>
      <c r="M105" s="137"/>
      <c r="N105" s="137"/>
      <c r="O105" s="137"/>
      <c r="P105" s="137"/>
      <c r="Q105" s="138">
        <f t="shared" ref="Q105:T105" si="236">(Q104/Q110)</f>
        <v>0.2</v>
      </c>
      <c r="R105" s="138">
        <f t="shared" si="236"/>
        <v>0.25</v>
      </c>
      <c r="S105" s="138">
        <f t="shared" si="236"/>
        <v>0</v>
      </c>
      <c r="T105" s="138">
        <f t="shared" si="236"/>
        <v>0.14285714285714285</v>
      </c>
      <c r="U105" s="136">
        <f t="shared" ref="U105:AA105" si="237">(U104/U110)</f>
        <v>0</v>
      </c>
      <c r="V105" s="139">
        <f t="shared" si="237"/>
        <v>0.13333333333333333</v>
      </c>
      <c r="W105" s="137"/>
      <c r="X105" s="137"/>
      <c r="Y105" s="137"/>
      <c r="Z105" s="137"/>
      <c r="AA105" s="140">
        <f t="shared" si="237"/>
        <v>6.4516129032258063E-2</v>
      </c>
      <c r="AB105" s="192"/>
      <c r="AC105" s="192"/>
      <c r="AD105" s="192"/>
      <c r="AE105" s="192"/>
    </row>
    <row r="106" spans="2:31" x14ac:dyDescent="0.25">
      <c r="B106" s="59">
        <v>1500</v>
      </c>
      <c r="C106" s="38" t="s">
        <v>307</v>
      </c>
      <c r="D106" s="38">
        <v>0</v>
      </c>
      <c r="E106" s="38">
        <v>0</v>
      </c>
      <c r="F106" s="38">
        <v>1</v>
      </c>
      <c r="G106" s="39">
        <v>0</v>
      </c>
      <c r="H106" s="39">
        <v>0</v>
      </c>
      <c r="I106" s="39">
        <v>1</v>
      </c>
      <c r="J106" s="39">
        <v>1</v>
      </c>
      <c r="K106" s="39">
        <v>1</v>
      </c>
      <c r="L106" s="40">
        <f t="shared" si="200"/>
        <v>3</v>
      </c>
      <c r="M106" s="141">
        <f t="shared" si="201"/>
        <v>0.6</v>
      </c>
      <c r="N106" s="40">
        <f t="shared" si="202"/>
        <v>1</v>
      </c>
      <c r="O106" s="141">
        <f t="shared" si="203"/>
        <v>0.4898979485566356</v>
      </c>
      <c r="P106" s="141">
        <f>(U106-M106)</f>
        <v>0.4</v>
      </c>
      <c r="Q106" s="39">
        <v>0</v>
      </c>
      <c r="R106" s="39">
        <v>0</v>
      </c>
      <c r="S106" s="39">
        <v>0</v>
      </c>
      <c r="T106" s="39">
        <v>1</v>
      </c>
      <c r="U106" s="41">
        <v>1</v>
      </c>
      <c r="V106" s="40">
        <f>SUM(Q106:U106)</f>
        <v>2</v>
      </c>
      <c r="W106" s="141">
        <f>AVERAGE(Q106:U106)</f>
        <v>0.4</v>
      </c>
      <c r="X106" s="40">
        <f>MAX(Q106:U106)-MIN(Q106:U106)</f>
        <v>1</v>
      </c>
      <c r="Y106" s="141">
        <f>_xlfn.STDEV.P(Q106:U106)</f>
        <v>0.4898979485566356</v>
      </c>
      <c r="Z106" s="141">
        <f t="shared" si="204"/>
        <v>0.6</v>
      </c>
      <c r="AA106" s="42">
        <f t="shared" si="205"/>
        <v>5</v>
      </c>
      <c r="AB106" s="144">
        <f t="shared" si="206"/>
        <v>0.5</v>
      </c>
      <c r="AC106" s="42">
        <f t="shared" si="207"/>
        <v>1</v>
      </c>
      <c r="AD106" s="144">
        <f t="shared" si="208"/>
        <v>0.5</v>
      </c>
      <c r="AE106" s="144">
        <f t="shared" si="209"/>
        <v>0.5</v>
      </c>
    </row>
    <row r="107" spans="2:31" ht="15.75" thickBot="1" x14ac:dyDescent="0.3">
      <c r="B107" s="58" t="s">
        <v>28</v>
      </c>
      <c r="C107" s="43" t="s">
        <v>307</v>
      </c>
      <c r="D107" s="247">
        <f>(D106/D110)</f>
        <v>0</v>
      </c>
      <c r="E107" s="247">
        <f t="shared" ref="E107:K107" si="238">(E106/E110)</f>
        <v>0</v>
      </c>
      <c r="F107" s="247">
        <f t="shared" si="238"/>
        <v>0.14285714285714285</v>
      </c>
      <c r="G107" s="138">
        <f t="shared" si="238"/>
        <v>0</v>
      </c>
      <c r="H107" s="138">
        <f t="shared" si="238"/>
        <v>0</v>
      </c>
      <c r="I107" s="138">
        <f t="shared" si="238"/>
        <v>0.1111111111111111</v>
      </c>
      <c r="J107" s="138">
        <f t="shared" si="238"/>
        <v>0.14285714285714285</v>
      </c>
      <c r="K107" s="138">
        <f t="shared" si="238"/>
        <v>0.33333333333333331</v>
      </c>
      <c r="L107" s="139">
        <f t="shared" ref="L107" si="239">(L106/L110)</f>
        <v>9.375E-2</v>
      </c>
      <c r="M107" s="137"/>
      <c r="N107" s="137"/>
      <c r="O107" s="137"/>
      <c r="P107" s="137"/>
      <c r="Q107" s="138">
        <f t="shared" ref="Q107:T107" si="240">(Q106/Q110)</f>
        <v>0</v>
      </c>
      <c r="R107" s="138">
        <f t="shared" si="240"/>
        <v>0</v>
      </c>
      <c r="S107" s="138">
        <f t="shared" si="240"/>
        <v>0</v>
      </c>
      <c r="T107" s="138">
        <f t="shared" si="240"/>
        <v>0.14285714285714285</v>
      </c>
      <c r="U107" s="136">
        <f t="shared" ref="U107:AA107" si="241">(U106/U110)</f>
        <v>0.14285714285714285</v>
      </c>
      <c r="V107" s="139">
        <f t="shared" si="241"/>
        <v>6.6666666666666666E-2</v>
      </c>
      <c r="W107" s="137"/>
      <c r="X107" s="137"/>
      <c r="Y107" s="137"/>
      <c r="Z107" s="137"/>
      <c r="AA107" s="140">
        <f t="shared" si="241"/>
        <v>8.0645161290322578E-2</v>
      </c>
      <c r="AB107" s="192"/>
      <c r="AC107" s="192"/>
      <c r="AD107" s="192"/>
      <c r="AE107" s="192"/>
    </row>
    <row r="108" spans="2:31" x14ac:dyDescent="0.25">
      <c r="B108" s="59">
        <v>1600</v>
      </c>
      <c r="C108" s="38" t="s">
        <v>307</v>
      </c>
      <c r="D108" s="38">
        <v>0</v>
      </c>
      <c r="E108" s="38">
        <v>0</v>
      </c>
      <c r="F108" s="38">
        <v>0</v>
      </c>
      <c r="G108" s="39">
        <v>0</v>
      </c>
      <c r="H108" s="39">
        <v>0</v>
      </c>
      <c r="I108" s="39">
        <v>0</v>
      </c>
      <c r="J108" s="39">
        <v>2</v>
      </c>
      <c r="K108" s="39">
        <v>0</v>
      </c>
      <c r="L108" s="40">
        <f t="shared" si="200"/>
        <v>2</v>
      </c>
      <c r="M108" s="141">
        <f t="shared" si="201"/>
        <v>0.4</v>
      </c>
      <c r="N108" s="40">
        <f t="shared" si="202"/>
        <v>2</v>
      </c>
      <c r="O108" s="141">
        <f t="shared" si="203"/>
        <v>0.8</v>
      </c>
      <c r="P108" s="141">
        <f>(U108-M108)</f>
        <v>-0.4</v>
      </c>
      <c r="Q108" s="39">
        <v>0</v>
      </c>
      <c r="R108" s="39">
        <v>0</v>
      </c>
      <c r="S108" s="39">
        <v>0</v>
      </c>
      <c r="T108" s="39">
        <v>0</v>
      </c>
      <c r="U108" s="41">
        <v>0</v>
      </c>
      <c r="V108" s="40">
        <f>SUM(Q108:U108)</f>
        <v>0</v>
      </c>
      <c r="W108" s="141">
        <f>AVERAGE(Q108:U108)</f>
        <v>0</v>
      </c>
      <c r="X108" s="40">
        <f>MAX(Q108:U108)-MIN(Q108:U108)</f>
        <v>0</v>
      </c>
      <c r="Y108" s="141">
        <f>_xlfn.STDEV.P(Q108:U108)</f>
        <v>0</v>
      </c>
      <c r="Z108" s="141">
        <f t="shared" si="204"/>
        <v>0</v>
      </c>
      <c r="AA108" s="42">
        <f t="shared" si="205"/>
        <v>2</v>
      </c>
      <c r="AB108" s="144">
        <f t="shared" si="206"/>
        <v>0.2</v>
      </c>
      <c r="AC108" s="42">
        <f t="shared" si="207"/>
        <v>2</v>
      </c>
      <c r="AD108" s="144">
        <f t="shared" si="208"/>
        <v>0.6</v>
      </c>
      <c r="AE108" s="144">
        <f t="shared" si="209"/>
        <v>-0.2</v>
      </c>
    </row>
    <row r="109" spans="2:31" ht="15.75" thickBot="1" x14ac:dyDescent="0.3">
      <c r="B109" s="58" t="s">
        <v>28</v>
      </c>
      <c r="C109" s="43" t="s">
        <v>307</v>
      </c>
      <c r="D109" s="247">
        <f>(D108/D110)</f>
        <v>0</v>
      </c>
      <c r="E109" s="247">
        <f t="shared" ref="E109:K109" si="242">(E108/E110)</f>
        <v>0</v>
      </c>
      <c r="F109" s="247">
        <f t="shared" si="242"/>
        <v>0</v>
      </c>
      <c r="G109" s="138">
        <f t="shared" si="242"/>
        <v>0</v>
      </c>
      <c r="H109" s="138">
        <f t="shared" si="242"/>
        <v>0</v>
      </c>
      <c r="I109" s="138">
        <f t="shared" si="242"/>
        <v>0</v>
      </c>
      <c r="J109" s="138">
        <f t="shared" si="242"/>
        <v>0.2857142857142857</v>
      </c>
      <c r="K109" s="138">
        <f t="shared" si="242"/>
        <v>0</v>
      </c>
      <c r="L109" s="139">
        <f t="shared" ref="L109:AA109" si="243">(L108/L110)</f>
        <v>6.25E-2</v>
      </c>
      <c r="M109" s="137"/>
      <c r="N109" s="137"/>
      <c r="O109" s="137"/>
      <c r="P109" s="137"/>
      <c r="Q109" s="138">
        <f t="shared" ref="Q109:T109" si="244">(Q108/Q110)</f>
        <v>0</v>
      </c>
      <c r="R109" s="138">
        <f t="shared" si="244"/>
        <v>0</v>
      </c>
      <c r="S109" s="138">
        <f t="shared" si="244"/>
        <v>0</v>
      </c>
      <c r="T109" s="138">
        <f t="shared" si="244"/>
        <v>0</v>
      </c>
      <c r="U109" s="136">
        <f t="shared" si="243"/>
        <v>0</v>
      </c>
      <c r="V109" s="139">
        <f t="shared" si="243"/>
        <v>0</v>
      </c>
      <c r="W109" s="137"/>
      <c r="X109" s="137"/>
      <c r="Y109" s="137"/>
      <c r="Z109" s="137"/>
      <c r="AA109" s="140">
        <f t="shared" si="243"/>
        <v>3.2258064516129031E-2</v>
      </c>
      <c r="AB109" s="168"/>
      <c r="AC109" s="153"/>
      <c r="AD109" s="168"/>
      <c r="AE109" s="168"/>
    </row>
    <row r="110" spans="2:31" ht="24" x14ac:dyDescent="0.25">
      <c r="B110" s="36" t="s">
        <v>333</v>
      </c>
      <c r="C110" s="116" t="s">
        <v>307</v>
      </c>
      <c r="D110" s="116">
        <v>3</v>
      </c>
      <c r="E110" s="116">
        <v>3</v>
      </c>
      <c r="F110" s="116">
        <v>7</v>
      </c>
      <c r="G110" s="117">
        <v>2</v>
      </c>
      <c r="H110" s="117">
        <v>11</v>
      </c>
      <c r="I110" s="117">
        <v>9</v>
      </c>
      <c r="J110" s="117">
        <v>7</v>
      </c>
      <c r="K110" s="117">
        <v>3</v>
      </c>
      <c r="L110" s="118">
        <f>SUM(G110:K110)</f>
        <v>32</v>
      </c>
      <c r="M110" s="118">
        <f>AVERAGE(G110:K110)</f>
        <v>6.4</v>
      </c>
      <c r="N110" s="118">
        <f>MAX(G110:K110)-MIN(G110:K110)</f>
        <v>9</v>
      </c>
      <c r="O110" s="119">
        <f>_xlfn.STDEV.P(G110:K110)</f>
        <v>3.4409301068170506</v>
      </c>
      <c r="P110" s="118">
        <f>(U110-M110)</f>
        <v>0.59999999999999964</v>
      </c>
      <c r="Q110" s="117">
        <v>5</v>
      </c>
      <c r="R110" s="117">
        <v>8</v>
      </c>
      <c r="S110" s="117">
        <v>3</v>
      </c>
      <c r="T110" s="117">
        <v>7</v>
      </c>
      <c r="U110" s="120">
        <v>7</v>
      </c>
      <c r="V110" s="118">
        <f>SUM(Q110:U110)</f>
        <v>30</v>
      </c>
      <c r="W110" s="118">
        <f>AVERAGE(Q110:U110)</f>
        <v>6</v>
      </c>
      <c r="X110" s="118">
        <f>MAX(Q110:U110)-MIN(Q110:U110)</f>
        <v>5</v>
      </c>
      <c r="Y110" s="119">
        <f>_xlfn.STDEV.P(Q110:U110)</f>
        <v>1.7888543819998317</v>
      </c>
      <c r="Z110" s="118">
        <f>(U110-W110)</f>
        <v>1</v>
      </c>
      <c r="AA110" s="121">
        <f>SUM(Q110:U110,G110:K110)</f>
        <v>62</v>
      </c>
      <c r="AB110" s="121">
        <f>AVERAGE(Q110:U110,G110:K110)</f>
        <v>6.2</v>
      </c>
      <c r="AC110" s="121">
        <f>MAX(G110:K110,Q110:U110)-MIN(G110:K110,Q110:U110)</f>
        <v>9</v>
      </c>
      <c r="AD110" s="122">
        <f>_xlfn.STDEV.P(Q110:U110,G110:K110)</f>
        <v>2.7495454169735041</v>
      </c>
      <c r="AE110" s="121">
        <f>(U110-AB110)</f>
        <v>0.79999999999999982</v>
      </c>
    </row>
    <row r="111" spans="2:31" x14ac:dyDescent="0.25">
      <c r="B111" s="282" t="s">
        <v>452</v>
      </c>
    </row>
    <row r="112" spans="2:31" x14ac:dyDescent="0.25">
      <c r="B112" s="274"/>
      <c r="C112" s="283" t="s">
        <v>275</v>
      </c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</row>
    <row r="113" spans="2:31" ht="24.75" thickBot="1" x14ac:dyDescent="0.3">
      <c r="B113" s="18"/>
      <c r="C113" s="19">
        <v>2009</v>
      </c>
      <c r="D113" s="19">
        <v>2010</v>
      </c>
      <c r="E113" s="19">
        <v>2011</v>
      </c>
      <c r="F113" s="19">
        <v>2012</v>
      </c>
      <c r="G113" s="20">
        <v>2013</v>
      </c>
      <c r="H113" s="20">
        <v>2014</v>
      </c>
      <c r="I113" s="20">
        <v>2015</v>
      </c>
      <c r="J113" s="20">
        <v>2016</v>
      </c>
      <c r="K113" s="20">
        <v>2017</v>
      </c>
      <c r="L113" s="21" t="s">
        <v>0</v>
      </c>
      <c r="M113" s="21" t="s">
        <v>1</v>
      </c>
      <c r="N113" s="21" t="s">
        <v>2</v>
      </c>
      <c r="O113" s="21" t="s">
        <v>3</v>
      </c>
      <c r="P113" s="21" t="s">
        <v>435</v>
      </c>
      <c r="Q113" s="20">
        <v>2018</v>
      </c>
      <c r="R113" s="20">
        <v>2019</v>
      </c>
      <c r="S113" s="20">
        <v>2020</v>
      </c>
      <c r="T113" s="20">
        <v>2021</v>
      </c>
      <c r="U113" s="22">
        <v>2022</v>
      </c>
      <c r="V113" s="21" t="s">
        <v>0</v>
      </c>
      <c r="W113" s="21" t="s">
        <v>1</v>
      </c>
      <c r="X113" s="21" t="s">
        <v>2</v>
      </c>
      <c r="Y113" s="21" t="s">
        <v>3</v>
      </c>
      <c r="Z113" s="21" t="s">
        <v>435</v>
      </c>
      <c r="AA113" s="23" t="s">
        <v>5</v>
      </c>
      <c r="AB113" s="23" t="s">
        <v>6</v>
      </c>
      <c r="AC113" s="23" t="s">
        <v>7</v>
      </c>
      <c r="AD113" s="23" t="s">
        <v>8</v>
      </c>
      <c r="AE113" s="23" t="s">
        <v>435</v>
      </c>
    </row>
    <row r="114" spans="2:31" x14ac:dyDescent="0.25">
      <c r="B114" s="59" t="s">
        <v>160</v>
      </c>
      <c r="C114" s="38" t="s">
        <v>307</v>
      </c>
      <c r="D114" s="38">
        <v>0</v>
      </c>
      <c r="E114" s="38">
        <v>0</v>
      </c>
      <c r="F114" s="38">
        <v>0</v>
      </c>
      <c r="G114" s="39">
        <v>0</v>
      </c>
      <c r="H114" s="39">
        <v>0</v>
      </c>
      <c r="I114" s="39">
        <v>3</v>
      </c>
      <c r="J114" s="39">
        <v>1</v>
      </c>
      <c r="K114" s="39">
        <v>0</v>
      </c>
      <c r="L114" s="40">
        <f>SUM(G114:K114)</f>
        <v>4</v>
      </c>
      <c r="M114" s="141">
        <f>AVERAGE(G114:K114)</f>
        <v>0.8</v>
      </c>
      <c r="N114" s="40">
        <f>MAX(G114:K114)-MIN(G114:K114)</f>
        <v>3</v>
      </c>
      <c r="O114" s="141">
        <f>_xlfn.STDEV.P(G114:K114)</f>
        <v>1.1661903789690602</v>
      </c>
      <c r="P114" s="141">
        <f>(U114-M114)</f>
        <v>-0.8</v>
      </c>
      <c r="Q114" s="39">
        <v>1</v>
      </c>
      <c r="R114" s="39">
        <v>0</v>
      </c>
      <c r="S114" s="39">
        <v>0</v>
      </c>
      <c r="T114" s="39">
        <v>0</v>
      </c>
      <c r="U114" s="41">
        <v>0</v>
      </c>
      <c r="V114" s="40">
        <f>SUM(Q114:U114)</f>
        <v>1</v>
      </c>
      <c r="W114" s="141">
        <f>AVERAGE(Q114:U114)</f>
        <v>0.2</v>
      </c>
      <c r="X114" s="40">
        <f>MAX(Q114:U114)-MIN(Q114:U114)</f>
        <v>1</v>
      </c>
      <c r="Y114" s="141">
        <f>_xlfn.STDEV.P(Q114:U114)</f>
        <v>0.4</v>
      </c>
      <c r="Z114" s="141">
        <f>(U114-W114)</f>
        <v>-0.2</v>
      </c>
      <c r="AA114" s="42">
        <f>SUM(Q114:U114,G114:K114)</f>
        <v>5</v>
      </c>
      <c r="AB114" s="144">
        <f>AVERAGE(Q114:U114,G114:K114)</f>
        <v>0.5</v>
      </c>
      <c r="AC114" s="42">
        <f>MAX(Q114:U114,G114:K114)-MIN(Q114:U114,G114:K114)</f>
        <v>3</v>
      </c>
      <c r="AD114" s="144">
        <f>_xlfn.STDEV.P(Q114:U114,G114:K114)</f>
        <v>0.92195444572928875</v>
      </c>
      <c r="AE114" s="144">
        <f>(U114-AB114)</f>
        <v>-0.5</v>
      </c>
    </row>
    <row r="115" spans="2:31" ht="15.75" thickBot="1" x14ac:dyDescent="0.3">
      <c r="B115" s="58" t="s">
        <v>28</v>
      </c>
      <c r="C115" s="43" t="s">
        <v>307</v>
      </c>
      <c r="D115" s="247">
        <f>(D114/D138)</f>
        <v>0</v>
      </c>
      <c r="E115" s="247">
        <f t="shared" ref="E115:K115" si="245">(E114/E138)</f>
        <v>0</v>
      </c>
      <c r="F115" s="247">
        <f t="shared" si="245"/>
        <v>0</v>
      </c>
      <c r="G115" s="138">
        <f t="shared" si="245"/>
        <v>0</v>
      </c>
      <c r="H115" s="138">
        <f t="shared" si="245"/>
        <v>0</v>
      </c>
      <c r="I115" s="138">
        <f t="shared" si="245"/>
        <v>0.33333333333333331</v>
      </c>
      <c r="J115" s="138">
        <f t="shared" si="245"/>
        <v>0.14285714285714285</v>
      </c>
      <c r="K115" s="138">
        <f t="shared" si="245"/>
        <v>0</v>
      </c>
      <c r="L115" s="139">
        <f t="shared" ref="L115" si="246">(L114/L138)</f>
        <v>0.125</v>
      </c>
      <c r="M115" s="137"/>
      <c r="N115" s="137"/>
      <c r="O115" s="137"/>
      <c r="P115" s="137"/>
      <c r="Q115" s="138">
        <f t="shared" ref="Q115:T115" si="247">(Q114/Q138)</f>
        <v>0.2</v>
      </c>
      <c r="R115" s="138">
        <f t="shared" si="247"/>
        <v>0</v>
      </c>
      <c r="S115" s="138">
        <f t="shared" si="247"/>
        <v>0</v>
      </c>
      <c r="T115" s="138">
        <f t="shared" si="247"/>
        <v>0</v>
      </c>
      <c r="U115" s="136">
        <f t="shared" ref="U115:AA115" si="248">(U114/U138)</f>
        <v>0</v>
      </c>
      <c r="V115" s="139">
        <f t="shared" si="248"/>
        <v>3.3333333333333333E-2</v>
      </c>
      <c r="W115" s="137"/>
      <c r="X115" s="137"/>
      <c r="Y115" s="137"/>
      <c r="Z115" s="137"/>
      <c r="AA115" s="140">
        <f t="shared" si="248"/>
        <v>8.0645161290322578E-2</v>
      </c>
      <c r="AB115" s="192"/>
      <c r="AC115" s="192"/>
      <c r="AD115" s="192"/>
      <c r="AE115" s="192"/>
    </row>
    <row r="116" spans="2:31" x14ac:dyDescent="0.25">
      <c r="B116" s="59" t="s">
        <v>161</v>
      </c>
      <c r="C116" s="38" t="s">
        <v>307</v>
      </c>
      <c r="D116" s="38">
        <v>1</v>
      </c>
      <c r="E116" s="38">
        <v>0</v>
      </c>
      <c r="F116" s="38">
        <v>0</v>
      </c>
      <c r="G116" s="39">
        <v>0</v>
      </c>
      <c r="H116" s="39">
        <v>1</v>
      </c>
      <c r="I116" s="39">
        <v>1</v>
      </c>
      <c r="J116" s="39">
        <v>0</v>
      </c>
      <c r="K116" s="39">
        <v>1</v>
      </c>
      <c r="L116" s="40">
        <f t="shared" ref="L116:L136" si="249">SUM(G116:K116)</f>
        <v>3</v>
      </c>
      <c r="M116" s="141">
        <f t="shared" ref="M116:M136" si="250">AVERAGE(G116:K116)</f>
        <v>0.6</v>
      </c>
      <c r="N116" s="40">
        <f t="shared" ref="N116:N136" si="251">MAX(G116:K116)-MIN(G116:K116)</f>
        <v>1</v>
      </c>
      <c r="O116" s="141">
        <f t="shared" ref="O116:O136" si="252">_xlfn.STDEV.P(G116:K116)</f>
        <v>0.4898979485566356</v>
      </c>
      <c r="P116" s="141">
        <f>(U116-M116)</f>
        <v>-0.6</v>
      </c>
      <c r="Q116" s="39">
        <v>1</v>
      </c>
      <c r="R116" s="39">
        <v>1</v>
      </c>
      <c r="S116" s="39">
        <v>2</v>
      </c>
      <c r="T116" s="39">
        <v>0</v>
      </c>
      <c r="U116" s="41">
        <v>0</v>
      </c>
      <c r="V116" s="40">
        <f>SUM(Q116:U116)</f>
        <v>4</v>
      </c>
      <c r="W116" s="141">
        <f>AVERAGE(Q116:U116)</f>
        <v>0.8</v>
      </c>
      <c r="X116" s="40">
        <f>MAX(Q116:U116)-MIN(Q116:U116)</f>
        <v>2</v>
      </c>
      <c r="Y116" s="141">
        <f>_xlfn.STDEV.P(Q116:U116)</f>
        <v>0.74833147735478833</v>
      </c>
      <c r="Z116" s="141">
        <f t="shared" ref="Z116:Z136" si="253">(U116-W116)</f>
        <v>-0.8</v>
      </c>
      <c r="AA116" s="42">
        <f t="shared" ref="AA116:AA136" si="254">SUM(Q116:U116,G116:K116)</f>
        <v>7</v>
      </c>
      <c r="AB116" s="144">
        <f t="shared" ref="AB116:AB136" si="255">AVERAGE(Q116:U116,G116:K116)</f>
        <v>0.7</v>
      </c>
      <c r="AC116" s="42">
        <f t="shared" ref="AC116:AC136" si="256">MAX(Q116:U116,G116:K116)-MIN(Q116:U116,G116:K116)</f>
        <v>2</v>
      </c>
      <c r="AD116" s="144">
        <f t="shared" ref="AD116:AD136" si="257">_xlfn.STDEV.P(Q116:U116,G116:K116)</f>
        <v>0.6403124237432849</v>
      </c>
      <c r="AE116" s="144">
        <f t="shared" ref="AE116:AE136" si="258">(U116-AB116)</f>
        <v>-0.7</v>
      </c>
    </row>
    <row r="117" spans="2:31" ht="15.75" thickBot="1" x14ac:dyDescent="0.3">
      <c r="B117" s="58" t="s">
        <v>28</v>
      </c>
      <c r="C117" s="43" t="s">
        <v>307</v>
      </c>
      <c r="D117" s="247">
        <f>(D116/D138)</f>
        <v>0.33333333333333331</v>
      </c>
      <c r="E117" s="247">
        <f t="shared" ref="E117:K117" si="259">(E116/E138)</f>
        <v>0</v>
      </c>
      <c r="F117" s="247">
        <f t="shared" si="259"/>
        <v>0</v>
      </c>
      <c r="G117" s="138">
        <f t="shared" si="259"/>
        <v>0</v>
      </c>
      <c r="H117" s="138">
        <f t="shared" si="259"/>
        <v>9.0909090909090912E-2</v>
      </c>
      <c r="I117" s="138">
        <f t="shared" si="259"/>
        <v>0.1111111111111111</v>
      </c>
      <c r="J117" s="138">
        <f t="shared" si="259"/>
        <v>0</v>
      </c>
      <c r="K117" s="138">
        <f t="shared" si="259"/>
        <v>0.33333333333333331</v>
      </c>
      <c r="L117" s="139">
        <f t="shared" ref="L117" si="260">(L116/L138)</f>
        <v>9.375E-2</v>
      </c>
      <c r="M117" s="137"/>
      <c r="N117" s="137"/>
      <c r="O117" s="137"/>
      <c r="P117" s="137"/>
      <c r="Q117" s="138">
        <f t="shared" ref="Q117:T117" si="261">(Q116/Q138)</f>
        <v>0.2</v>
      </c>
      <c r="R117" s="138">
        <f t="shared" si="261"/>
        <v>0.125</v>
      </c>
      <c r="S117" s="138">
        <f t="shared" si="261"/>
        <v>0.66666666666666663</v>
      </c>
      <c r="T117" s="138">
        <f t="shared" si="261"/>
        <v>0</v>
      </c>
      <c r="U117" s="136">
        <f t="shared" ref="U117:AA117" si="262">(U116/U138)</f>
        <v>0</v>
      </c>
      <c r="V117" s="139">
        <f t="shared" si="262"/>
        <v>0.13333333333333333</v>
      </c>
      <c r="W117" s="137"/>
      <c r="X117" s="137"/>
      <c r="Y117" s="137"/>
      <c r="Z117" s="137"/>
      <c r="AA117" s="140">
        <f t="shared" si="262"/>
        <v>0.11290322580645161</v>
      </c>
      <c r="AB117" s="192"/>
      <c r="AC117" s="192"/>
      <c r="AD117" s="192"/>
      <c r="AE117" s="192"/>
    </row>
    <row r="118" spans="2:31" x14ac:dyDescent="0.25">
      <c r="B118" s="59" t="s">
        <v>162</v>
      </c>
      <c r="C118" s="38" t="s">
        <v>307</v>
      </c>
      <c r="D118" s="38">
        <v>1</v>
      </c>
      <c r="E118" s="38">
        <v>1</v>
      </c>
      <c r="F118" s="38">
        <v>0</v>
      </c>
      <c r="G118" s="39">
        <v>0</v>
      </c>
      <c r="H118" s="39">
        <v>2</v>
      </c>
      <c r="I118" s="39">
        <v>0</v>
      </c>
      <c r="J118" s="39">
        <v>0</v>
      </c>
      <c r="K118" s="39">
        <v>0</v>
      </c>
      <c r="L118" s="40">
        <f t="shared" si="249"/>
        <v>2</v>
      </c>
      <c r="M118" s="141">
        <f t="shared" si="250"/>
        <v>0.4</v>
      </c>
      <c r="N118" s="40">
        <f t="shared" si="251"/>
        <v>2</v>
      </c>
      <c r="O118" s="141">
        <f t="shared" si="252"/>
        <v>0.8</v>
      </c>
      <c r="P118" s="141">
        <f>(U118-M118)</f>
        <v>-0.4</v>
      </c>
      <c r="Q118" s="39">
        <v>1</v>
      </c>
      <c r="R118" s="39">
        <v>2</v>
      </c>
      <c r="S118" s="39">
        <v>1</v>
      </c>
      <c r="T118" s="39">
        <v>0</v>
      </c>
      <c r="U118" s="41">
        <v>0</v>
      </c>
      <c r="V118" s="40">
        <f>SUM(Q118:U118)</f>
        <v>4</v>
      </c>
      <c r="W118" s="141">
        <f>AVERAGE(Q118:U118)</f>
        <v>0.8</v>
      </c>
      <c r="X118" s="40">
        <f>MAX(Q118:U118)-MIN(Q118:U118)</f>
        <v>2</v>
      </c>
      <c r="Y118" s="141">
        <f>_xlfn.STDEV.P(Q118:U118)</f>
        <v>0.74833147735478833</v>
      </c>
      <c r="Z118" s="141">
        <f t="shared" si="253"/>
        <v>-0.8</v>
      </c>
      <c r="AA118" s="42">
        <f t="shared" si="254"/>
        <v>6</v>
      </c>
      <c r="AB118" s="144">
        <f t="shared" si="255"/>
        <v>0.6</v>
      </c>
      <c r="AC118" s="42">
        <f t="shared" si="256"/>
        <v>2</v>
      </c>
      <c r="AD118" s="144">
        <f t="shared" si="257"/>
        <v>0.8</v>
      </c>
      <c r="AE118" s="144">
        <f t="shared" si="258"/>
        <v>-0.6</v>
      </c>
    </row>
    <row r="119" spans="2:31" ht="15.75" thickBot="1" x14ac:dyDescent="0.3">
      <c r="B119" s="58" t="s">
        <v>28</v>
      </c>
      <c r="C119" s="43" t="s">
        <v>307</v>
      </c>
      <c r="D119" s="247">
        <f>(D118/D138)</f>
        <v>0.33333333333333331</v>
      </c>
      <c r="E119" s="247">
        <f t="shared" ref="E119:K119" si="263">(E118/E138)</f>
        <v>0.33333333333333331</v>
      </c>
      <c r="F119" s="247">
        <f t="shared" si="263"/>
        <v>0</v>
      </c>
      <c r="G119" s="138">
        <f t="shared" si="263"/>
        <v>0</v>
      </c>
      <c r="H119" s="138">
        <f t="shared" si="263"/>
        <v>0.18181818181818182</v>
      </c>
      <c r="I119" s="138">
        <f t="shared" si="263"/>
        <v>0</v>
      </c>
      <c r="J119" s="138">
        <f t="shared" si="263"/>
        <v>0</v>
      </c>
      <c r="K119" s="138">
        <f t="shared" si="263"/>
        <v>0</v>
      </c>
      <c r="L119" s="139">
        <f t="shared" ref="L119" si="264">(L118/L138)</f>
        <v>6.25E-2</v>
      </c>
      <c r="M119" s="137"/>
      <c r="N119" s="137"/>
      <c r="O119" s="137"/>
      <c r="P119" s="137"/>
      <c r="Q119" s="138">
        <f t="shared" ref="Q119:T119" si="265">(Q118/Q138)</f>
        <v>0.2</v>
      </c>
      <c r="R119" s="138">
        <f t="shared" si="265"/>
        <v>0.25</v>
      </c>
      <c r="S119" s="138">
        <f t="shared" si="265"/>
        <v>0.33333333333333331</v>
      </c>
      <c r="T119" s="138">
        <f t="shared" si="265"/>
        <v>0</v>
      </c>
      <c r="U119" s="136">
        <f t="shared" ref="U119:AA119" si="266">(U118/U138)</f>
        <v>0</v>
      </c>
      <c r="V119" s="139">
        <f t="shared" si="266"/>
        <v>0.13333333333333333</v>
      </c>
      <c r="W119" s="137"/>
      <c r="X119" s="137"/>
      <c r="Y119" s="137"/>
      <c r="Z119" s="137"/>
      <c r="AA119" s="140">
        <f t="shared" si="266"/>
        <v>9.6774193548387094E-2</v>
      </c>
      <c r="AB119" s="192"/>
      <c r="AC119" s="192"/>
      <c r="AD119" s="192"/>
      <c r="AE119" s="192"/>
    </row>
    <row r="120" spans="2:31" x14ac:dyDescent="0.25">
      <c r="B120" s="59" t="s">
        <v>163</v>
      </c>
      <c r="C120" s="38" t="s">
        <v>307</v>
      </c>
      <c r="D120" s="38">
        <v>0</v>
      </c>
      <c r="E120" s="38">
        <v>1</v>
      </c>
      <c r="F120" s="38">
        <v>0</v>
      </c>
      <c r="G120" s="39">
        <v>0</v>
      </c>
      <c r="H120" s="39">
        <v>0</v>
      </c>
      <c r="I120" s="39">
        <v>2</v>
      </c>
      <c r="J120" s="39">
        <v>1</v>
      </c>
      <c r="K120" s="39">
        <v>1</v>
      </c>
      <c r="L120" s="40">
        <f t="shared" si="249"/>
        <v>4</v>
      </c>
      <c r="M120" s="141">
        <f t="shared" si="250"/>
        <v>0.8</v>
      </c>
      <c r="N120" s="40">
        <f t="shared" si="251"/>
        <v>2</v>
      </c>
      <c r="O120" s="141">
        <f t="shared" si="252"/>
        <v>0.74833147735478833</v>
      </c>
      <c r="P120" s="141">
        <f>(U120-M120)</f>
        <v>-0.8</v>
      </c>
      <c r="Q120" s="39">
        <v>0</v>
      </c>
      <c r="R120" s="39">
        <v>0</v>
      </c>
      <c r="S120" s="39">
        <v>0</v>
      </c>
      <c r="T120" s="39">
        <v>1</v>
      </c>
      <c r="U120" s="41">
        <v>0</v>
      </c>
      <c r="V120" s="40">
        <f>SUM(Q120:U120)</f>
        <v>1</v>
      </c>
      <c r="W120" s="141">
        <f>AVERAGE(Q120:U120)</f>
        <v>0.2</v>
      </c>
      <c r="X120" s="40">
        <f>MAX(Q120:U120)-MIN(Q120:U120)</f>
        <v>1</v>
      </c>
      <c r="Y120" s="141">
        <f>_xlfn.STDEV.P(Q120:U120)</f>
        <v>0.4</v>
      </c>
      <c r="Z120" s="141">
        <f t="shared" si="253"/>
        <v>-0.2</v>
      </c>
      <c r="AA120" s="42">
        <f t="shared" si="254"/>
        <v>5</v>
      </c>
      <c r="AB120" s="144">
        <f t="shared" si="255"/>
        <v>0.5</v>
      </c>
      <c r="AC120" s="42">
        <f t="shared" si="256"/>
        <v>2</v>
      </c>
      <c r="AD120" s="144">
        <f t="shared" si="257"/>
        <v>0.67082039324993692</v>
      </c>
      <c r="AE120" s="144">
        <f t="shared" si="258"/>
        <v>-0.5</v>
      </c>
    </row>
    <row r="121" spans="2:31" ht="15.75" thickBot="1" x14ac:dyDescent="0.3">
      <c r="B121" s="58" t="s">
        <v>28</v>
      </c>
      <c r="C121" s="43" t="s">
        <v>307</v>
      </c>
      <c r="D121" s="247">
        <f>(D120/D138)</f>
        <v>0</v>
      </c>
      <c r="E121" s="247">
        <f t="shared" ref="E121:K121" si="267">(E120/E138)</f>
        <v>0.33333333333333331</v>
      </c>
      <c r="F121" s="247">
        <f t="shared" si="267"/>
        <v>0</v>
      </c>
      <c r="G121" s="138">
        <f t="shared" si="267"/>
        <v>0</v>
      </c>
      <c r="H121" s="138">
        <f t="shared" si="267"/>
        <v>0</v>
      </c>
      <c r="I121" s="138">
        <f t="shared" si="267"/>
        <v>0.22222222222222221</v>
      </c>
      <c r="J121" s="138">
        <f t="shared" si="267"/>
        <v>0.14285714285714285</v>
      </c>
      <c r="K121" s="138">
        <f t="shared" si="267"/>
        <v>0.33333333333333331</v>
      </c>
      <c r="L121" s="139">
        <f t="shared" ref="L121" si="268">(L120/L138)</f>
        <v>0.125</v>
      </c>
      <c r="M121" s="137"/>
      <c r="N121" s="137"/>
      <c r="O121" s="137"/>
      <c r="P121" s="137"/>
      <c r="Q121" s="138">
        <f t="shared" ref="Q121:T121" si="269">(Q120/Q138)</f>
        <v>0</v>
      </c>
      <c r="R121" s="138">
        <f t="shared" si="269"/>
        <v>0</v>
      </c>
      <c r="S121" s="138">
        <f t="shared" si="269"/>
        <v>0</v>
      </c>
      <c r="T121" s="138">
        <f t="shared" si="269"/>
        <v>0.14285714285714285</v>
      </c>
      <c r="U121" s="136">
        <f t="shared" ref="U121:AA121" si="270">(U120/U138)</f>
        <v>0</v>
      </c>
      <c r="V121" s="139">
        <f t="shared" si="270"/>
        <v>3.3333333333333333E-2</v>
      </c>
      <c r="W121" s="137"/>
      <c r="X121" s="137"/>
      <c r="Y121" s="137"/>
      <c r="Z121" s="137"/>
      <c r="AA121" s="140">
        <f t="shared" si="270"/>
        <v>8.0645161290322578E-2</v>
      </c>
      <c r="AB121" s="192"/>
      <c r="AC121" s="192"/>
      <c r="AD121" s="192"/>
      <c r="AE121" s="192"/>
    </row>
    <row r="122" spans="2:31" x14ac:dyDescent="0.25">
      <c r="B122" s="59" t="s">
        <v>164</v>
      </c>
      <c r="C122" s="38" t="s">
        <v>307</v>
      </c>
      <c r="D122" s="38">
        <v>0</v>
      </c>
      <c r="E122" s="38">
        <v>1</v>
      </c>
      <c r="F122" s="38">
        <v>4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f t="shared" si="249"/>
        <v>0</v>
      </c>
      <c r="M122" s="141">
        <f t="shared" si="250"/>
        <v>0</v>
      </c>
      <c r="N122" s="40">
        <f t="shared" si="251"/>
        <v>0</v>
      </c>
      <c r="O122" s="141">
        <f t="shared" si="252"/>
        <v>0</v>
      </c>
      <c r="P122" s="141">
        <f>(U122-M122)</f>
        <v>1</v>
      </c>
      <c r="Q122" s="39">
        <v>0</v>
      </c>
      <c r="R122" s="39">
        <v>1</v>
      </c>
      <c r="S122" s="39">
        <v>0</v>
      </c>
      <c r="T122" s="39">
        <v>0</v>
      </c>
      <c r="U122" s="41">
        <v>1</v>
      </c>
      <c r="V122" s="40">
        <f>SUM(Q122:U122)</f>
        <v>2</v>
      </c>
      <c r="W122" s="141">
        <f>AVERAGE(Q122:U122)</f>
        <v>0.4</v>
      </c>
      <c r="X122" s="40">
        <f>MAX(Q122:U122)-MIN(Q122:U122)</f>
        <v>1</v>
      </c>
      <c r="Y122" s="141">
        <f>_xlfn.STDEV.P(Q122:U122)</f>
        <v>0.4898979485566356</v>
      </c>
      <c r="Z122" s="141">
        <f t="shared" si="253"/>
        <v>0.6</v>
      </c>
      <c r="AA122" s="42">
        <f t="shared" si="254"/>
        <v>2</v>
      </c>
      <c r="AB122" s="144">
        <f t="shared" si="255"/>
        <v>0.2</v>
      </c>
      <c r="AC122" s="42">
        <f t="shared" si="256"/>
        <v>1</v>
      </c>
      <c r="AD122" s="144">
        <f t="shared" si="257"/>
        <v>0.4</v>
      </c>
      <c r="AE122" s="144">
        <f t="shared" si="258"/>
        <v>0.8</v>
      </c>
    </row>
    <row r="123" spans="2:31" ht="15.75" thickBot="1" x14ac:dyDescent="0.3">
      <c r="B123" s="58" t="s">
        <v>28</v>
      </c>
      <c r="C123" s="43" t="s">
        <v>307</v>
      </c>
      <c r="D123" s="247">
        <f>(D122/D138)</f>
        <v>0</v>
      </c>
      <c r="E123" s="247">
        <f t="shared" ref="E123:K123" si="271">(E122/E138)</f>
        <v>0.33333333333333331</v>
      </c>
      <c r="F123" s="247">
        <f t="shared" si="271"/>
        <v>0.5714285714285714</v>
      </c>
      <c r="G123" s="138">
        <f t="shared" si="271"/>
        <v>0</v>
      </c>
      <c r="H123" s="138">
        <f t="shared" si="271"/>
        <v>0</v>
      </c>
      <c r="I123" s="138">
        <f t="shared" si="271"/>
        <v>0</v>
      </c>
      <c r="J123" s="138">
        <f t="shared" si="271"/>
        <v>0</v>
      </c>
      <c r="K123" s="138">
        <f t="shared" si="271"/>
        <v>0</v>
      </c>
      <c r="L123" s="139">
        <f t="shared" ref="L123" si="272">(L122/L138)</f>
        <v>0</v>
      </c>
      <c r="M123" s="137"/>
      <c r="N123" s="137"/>
      <c r="O123" s="137"/>
      <c r="P123" s="137"/>
      <c r="Q123" s="138">
        <f t="shared" ref="Q123:T123" si="273">(Q122/Q138)</f>
        <v>0</v>
      </c>
      <c r="R123" s="138">
        <f t="shared" si="273"/>
        <v>0.125</v>
      </c>
      <c r="S123" s="138">
        <f t="shared" si="273"/>
        <v>0</v>
      </c>
      <c r="T123" s="138">
        <f t="shared" si="273"/>
        <v>0</v>
      </c>
      <c r="U123" s="136">
        <f t="shared" ref="U123:AA123" si="274">(U122/U138)</f>
        <v>0.14285714285714285</v>
      </c>
      <c r="V123" s="139">
        <f t="shared" si="274"/>
        <v>6.6666666666666666E-2</v>
      </c>
      <c r="W123" s="137"/>
      <c r="X123" s="137"/>
      <c r="Y123" s="137"/>
      <c r="Z123" s="137"/>
      <c r="AA123" s="140">
        <f t="shared" si="274"/>
        <v>3.2258064516129031E-2</v>
      </c>
      <c r="AB123" s="192"/>
      <c r="AC123" s="192"/>
      <c r="AD123" s="192"/>
      <c r="AE123" s="192"/>
    </row>
    <row r="124" spans="2:31" x14ac:dyDescent="0.25">
      <c r="B124" s="63" t="s">
        <v>165</v>
      </c>
      <c r="C124" s="38" t="s">
        <v>307</v>
      </c>
      <c r="D124" s="248">
        <v>0</v>
      </c>
      <c r="E124" s="248">
        <v>0</v>
      </c>
      <c r="F124" s="248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1</v>
      </c>
      <c r="L124" s="40">
        <f t="shared" si="249"/>
        <v>1</v>
      </c>
      <c r="M124" s="141">
        <f t="shared" si="250"/>
        <v>0.2</v>
      </c>
      <c r="N124" s="40">
        <f t="shared" si="251"/>
        <v>1</v>
      </c>
      <c r="O124" s="141">
        <f t="shared" si="252"/>
        <v>0.4</v>
      </c>
      <c r="P124" s="141">
        <f>(U124-M124)</f>
        <v>-0.2</v>
      </c>
      <c r="Q124" s="52">
        <v>0</v>
      </c>
      <c r="R124" s="52">
        <v>0</v>
      </c>
      <c r="S124" s="52">
        <v>0</v>
      </c>
      <c r="T124" s="52">
        <v>0</v>
      </c>
      <c r="U124" s="54">
        <v>0</v>
      </c>
      <c r="V124" s="53">
        <f>SUM(Q124:U124)</f>
        <v>0</v>
      </c>
      <c r="W124" s="141">
        <f>AVERAGE(Q124:U124)</f>
        <v>0</v>
      </c>
      <c r="X124" s="40">
        <f>MAX(Q124:U124)-MIN(Q124:U124)</f>
        <v>0</v>
      </c>
      <c r="Y124" s="141">
        <f>_xlfn.STDEV.P(Q124:U124)</f>
        <v>0</v>
      </c>
      <c r="Z124" s="141">
        <f t="shared" si="253"/>
        <v>0</v>
      </c>
      <c r="AA124" s="42">
        <f t="shared" si="254"/>
        <v>1</v>
      </c>
      <c r="AB124" s="144">
        <f t="shared" si="255"/>
        <v>0.1</v>
      </c>
      <c r="AC124" s="42">
        <f t="shared" si="256"/>
        <v>1</v>
      </c>
      <c r="AD124" s="144">
        <f t="shared" si="257"/>
        <v>0.3</v>
      </c>
      <c r="AE124" s="144">
        <f t="shared" si="258"/>
        <v>-0.1</v>
      </c>
    </row>
    <row r="125" spans="2:31" ht="15.75" thickBot="1" x14ac:dyDescent="0.3">
      <c r="B125" s="58" t="s">
        <v>28</v>
      </c>
      <c r="C125" s="43" t="s">
        <v>307</v>
      </c>
      <c r="D125" s="247">
        <f>(D124/D138)</f>
        <v>0</v>
      </c>
      <c r="E125" s="247">
        <f t="shared" ref="E125:K125" si="275">(E124/E138)</f>
        <v>0</v>
      </c>
      <c r="F125" s="247">
        <f t="shared" si="275"/>
        <v>0</v>
      </c>
      <c r="G125" s="138">
        <f t="shared" si="275"/>
        <v>0</v>
      </c>
      <c r="H125" s="138">
        <f t="shared" si="275"/>
        <v>0</v>
      </c>
      <c r="I125" s="138">
        <f t="shared" si="275"/>
        <v>0</v>
      </c>
      <c r="J125" s="138">
        <f t="shared" si="275"/>
        <v>0</v>
      </c>
      <c r="K125" s="138">
        <f t="shared" si="275"/>
        <v>0.33333333333333331</v>
      </c>
      <c r="L125" s="139">
        <f t="shared" ref="L125" si="276">(L124/L138)</f>
        <v>3.125E-2</v>
      </c>
      <c r="M125" s="137"/>
      <c r="N125" s="137"/>
      <c r="O125" s="137"/>
      <c r="P125" s="137"/>
      <c r="Q125" s="138">
        <f t="shared" ref="Q125:T125" si="277">(Q124/Q138)</f>
        <v>0</v>
      </c>
      <c r="R125" s="138">
        <f t="shared" si="277"/>
        <v>0</v>
      </c>
      <c r="S125" s="138">
        <f t="shared" si="277"/>
        <v>0</v>
      </c>
      <c r="T125" s="138">
        <f t="shared" si="277"/>
        <v>0</v>
      </c>
      <c r="U125" s="136">
        <f t="shared" ref="U125:AA125" si="278">(U124/U138)</f>
        <v>0</v>
      </c>
      <c r="V125" s="139">
        <f t="shared" si="278"/>
        <v>0</v>
      </c>
      <c r="W125" s="137"/>
      <c r="X125" s="137"/>
      <c r="Y125" s="137"/>
      <c r="Z125" s="137"/>
      <c r="AA125" s="140">
        <f t="shared" si="278"/>
        <v>1.6129032258064516E-2</v>
      </c>
      <c r="AB125" s="192"/>
      <c r="AC125" s="192"/>
      <c r="AD125" s="192"/>
      <c r="AE125" s="192"/>
    </row>
    <row r="126" spans="2:31" x14ac:dyDescent="0.25">
      <c r="B126" s="59" t="s">
        <v>166</v>
      </c>
      <c r="C126" s="38" t="s">
        <v>307</v>
      </c>
      <c r="D126" s="38">
        <v>0</v>
      </c>
      <c r="E126" s="38">
        <v>0</v>
      </c>
      <c r="F126" s="38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f t="shared" si="249"/>
        <v>0</v>
      </c>
      <c r="M126" s="141">
        <f t="shared" si="250"/>
        <v>0</v>
      </c>
      <c r="N126" s="40">
        <f t="shared" si="251"/>
        <v>0</v>
      </c>
      <c r="O126" s="141">
        <f t="shared" si="252"/>
        <v>0</v>
      </c>
      <c r="P126" s="141">
        <f>(U126-M126)</f>
        <v>0</v>
      </c>
      <c r="Q126" s="39">
        <v>0</v>
      </c>
      <c r="R126" s="39">
        <v>0</v>
      </c>
      <c r="S126" s="39">
        <v>0</v>
      </c>
      <c r="T126" s="39">
        <v>0</v>
      </c>
      <c r="U126" s="41">
        <v>0</v>
      </c>
      <c r="V126" s="40">
        <f>SUM(Q126:U126)</f>
        <v>0</v>
      </c>
      <c r="W126" s="141">
        <f>AVERAGE(Q126:U126)</f>
        <v>0</v>
      </c>
      <c r="X126" s="40">
        <f>MAX(Q126:U126)-MIN(Q126:U126)</f>
        <v>0</v>
      </c>
      <c r="Y126" s="141">
        <f>_xlfn.STDEV.P(Q126:U126)</f>
        <v>0</v>
      </c>
      <c r="Z126" s="141">
        <f t="shared" si="253"/>
        <v>0</v>
      </c>
      <c r="AA126" s="42">
        <f t="shared" si="254"/>
        <v>0</v>
      </c>
      <c r="AB126" s="144">
        <f t="shared" si="255"/>
        <v>0</v>
      </c>
      <c r="AC126" s="42">
        <f t="shared" si="256"/>
        <v>0</v>
      </c>
      <c r="AD126" s="144">
        <f t="shared" si="257"/>
        <v>0</v>
      </c>
      <c r="AE126" s="144">
        <f t="shared" si="258"/>
        <v>0</v>
      </c>
    </row>
    <row r="127" spans="2:31" ht="15.75" thickBot="1" x14ac:dyDescent="0.3">
      <c r="B127" s="58" t="s">
        <v>28</v>
      </c>
      <c r="C127" s="43" t="s">
        <v>307</v>
      </c>
      <c r="D127" s="247">
        <f>(D126/D138)</f>
        <v>0</v>
      </c>
      <c r="E127" s="247">
        <f t="shared" ref="E127:K127" si="279">(E126/E138)</f>
        <v>0</v>
      </c>
      <c r="F127" s="247">
        <f t="shared" si="279"/>
        <v>0</v>
      </c>
      <c r="G127" s="138">
        <f t="shared" si="279"/>
        <v>0</v>
      </c>
      <c r="H127" s="138">
        <f t="shared" si="279"/>
        <v>0</v>
      </c>
      <c r="I127" s="138">
        <f t="shared" si="279"/>
        <v>0</v>
      </c>
      <c r="J127" s="138">
        <f t="shared" si="279"/>
        <v>0</v>
      </c>
      <c r="K127" s="138">
        <f t="shared" si="279"/>
        <v>0</v>
      </c>
      <c r="L127" s="139">
        <f t="shared" ref="L127" si="280">(L126/L138)</f>
        <v>0</v>
      </c>
      <c r="M127" s="137"/>
      <c r="N127" s="137"/>
      <c r="O127" s="137"/>
      <c r="P127" s="137"/>
      <c r="Q127" s="138">
        <f t="shared" ref="Q127:T127" si="281">(Q126/Q138)</f>
        <v>0</v>
      </c>
      <c r="R127" s="138">
        <f t="shared" si="281"/>
        <v>0</v>
      </c>
      <c r="S127" s="138">
        <f t="shared" si="281"/>
        <v>0</v>
      </c>
      <c r="T127" s="138">
        <f t="shared" si="281"/>
        <v>0</v>
      </c>
      <c r="U127" s="136">
        <f t="shared" ref="U127:AA127" si="282">(U126/U138)</f>
        <v>0</v>
      </c>
      <c r="V127" s="139">
        <f t="shared" si="282"/>
        <v>0</v>
      </c>
      <c r="W127" s="137"/>
      <c r="X127" s="137"/>
      <c r="Y127" s="137"/>
      <c r="Z127" s="137"/>
      <c r="AA127" s="140">
        <f t="shared" si="282"/>
        <v>0</v>
      </c>
      <c r="AB127" s="192"/>
      <c r="AC127" s="192"/>
      <c r="AD127" s="192"/>
      <c r="AE127" s="192"/>
    </row>
    <row r="128" spans="2:31" x14ac:dyDescent="0.25">
      <c r="B128" s="59" t="s">
        <v>167</v>
      </c>
      <c r="C128" s="38" t="s">
        <v>307</v>
      </c>
      <c r="D128" s="38">
        <v>0</v>
      </c>
      <c r="E128" s="38">
        <v>0</v>
      </c>
      <c r="F128" s="38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f t="shared" si="249"/>
        <v>0</v>
      </c>
      <c r="M128" s="141">
        <f t="shared" si="250"/>
        <v>0</v>
      </c>
      <c r="N128" s="40">
        <f t="shared" si="251"/>
        <v>0</v>
      </c>
      <c r="O128" s="141">
        <f t="shared" si="252"/>
        <v>0</v>
      </c>
      <c r="P128" s="141">
        <f>(U128-M128)</f>
        <v>0</v>
      </c>
      <c r="Q128" s="39">
        <v>0</v>
      </c>
      <c r="R128" s="39">
        <v>0</v>
      </c>
      <c r="S128" s="39">
        <v>0</v>
      </c>
      <c r="T128" s="39">
        <v>0</v>
      </c>
      <c r="U128" s="41">
        <v>0</v>
      </c>
      <c r="V128" s="40">
        <f>SUM(Q128:U128)</f>
        <v>0</v>
      </c>
      <c r="W128" s="141">
        <f>AVERAGE(Q128:U128)</f>
        <v>0</v>
      </c>
      <c r="X128" s="40">
        <f>MAX(Q128:U128)-MIN(Q128:U128)</f>
        <v>0</v>
      </c>
      <c r="Y128" s="141">
        <f>_xlfn.STDEV.P(Q128:U128)</f>
        <v>0</v>
      </c>
      <c r="Z128" s="141">
        <f t="shared" si="253"/>
        <v>0</v>
      </c>
      <c r="AA128" s="42">
        <f t="shared" si="254"/>
        <v>0</v>
      </c>
      <c r="AB128" s="144">
        <f t="shared" si="255"/>
        <v>0</v>
      </c>
      <c r="AC128" s="42">
        <f t="shared" si="256"/>
        <v>0</v>
      </c>
      <c r="AD128" s="144">
        <f t="shared" si="257"/>
        <v>0</v>
      </c>
      <c r="AE128" s="144">
        <f t="shared" si="258"/>
        <v>0</v>
      </c>
    </row>
    <row r="129" spans="2:31" ht="15.75" thickBot="1" x14ac:dyDescent="0.3">
      <c r="B129" s="58" t="s">
        <v>28</v>
      </c>
      <c r="C129" s="43" t="s">
        <v>307</v>
      </c>
      <c r="D129" s="247">
        <f>(D128/D138)</f>
        <v>0</v>
      </c>
      <c r="E129" s="247">
        <f t="shared" ref="E129:K129" si="283">(E128/E138)</f>
        <v>0</v>
      </c>
      <c r="F129" s="247">
        <f t="shared" si="283"/>
        <v>0</v>
      </c>
      <c r="G129" s="138">
        <f t="shared" si="283"/>
        <v>0</v>
      </c>
      <c r="H129" s="138">
        <f t="shared" si="283"/>
        <v>0</v>
      </c>
      <c r="I129" s="138">
        <f t="shared" si="283"/>
        <v>0</v>
      </c>
      <c r="J129" s="138">
        <f t="shared" si="283"/>
        <v>0</v>
      </c>
      <c r="K129" s="138">
        <f t="shared" si="283"/>
        <v>0</v>
      </c>
      <c r="L129" s="139">
        <f t="shared" ref="L129" si="284">(L128/L138)</f>
        <v>0</v>
      </c>
      <c r="M129" s="137"/>
      <c r="N129" s="137"/>
      <c r="O129" s="137"/>
      <c r="P129" s="137"/>
      <c r="Q129" s="138">
        <f t="shared" ref="Q129:T129" si="285">(Q128/Q138)</f>
        <v>0</v>
      </c>
      <c r="R129" s="138">
        <f t="shared" si="285"/>
        <v>0</v>
      </c>
      <c r="S129" s="138">
        <f t="shared" si="285"/>
        <v>0</v>
      </c>
      <c r="T129" s="138">
        <f t="shared" si="285"/>
        <v>0</v>
      </c>
      <c r="U129" s="136">
        <f t="shared" ref="U129:AA129" si="286">(U128/U138)</f>
        <v>0</v>
      </c>
      <c r="V129" s="139">
        <f t="shared" si="286"/>
        <v>0</v>
      </c>
      <c r="W129" s="137"/>
      <c r="X129" s="137"/>
      <c r="Y129" s="137"/>
      <c r="Z129" s="137"/>
      <c r="AA129" s="140">
        <f t="shared" si="286"/>
        <v>0</v>
      </c>
      <c r="AB129" s="192"/>
      <c r="AC129" s="192"/>
      <c r="AD129" s="192"/>
      <c r="AE129" s="192"/>
    </row>
    <row r="130" spans="2:31" x14ac:dyDescent="0.25">
      <c r="B130" s="59" t="s">
        <v>168</v>
      </c>
      <c r="C130" s="38" t="s">
        <v>307</v>
      </c>
      <c r="D130" s="38">
        <v>0</v>
      </c>
      <c r="E130" s="38">
        <v>0</v>
      </c>
      <c r="F130" s="38">
        <v>3</v>
      </c>
      <c r="G130" s="39">
        <v>2</v>
      </c>
      <c r="H130" s="39">
        <v>3</v>
      </c>
      <c r="I130" s="39">
        <v>0</v>
      </c>
      <c r="J130" s="39">
        <v>2</v>
      </c>
      <c r="K130" s="39">
        <v>0</v>
      </c>
      <c r="L130" s="40">
        <f t="shared" si="249"/>
        <v>7</v>
      </c>
      <c r="M130" s="141">
        <f t="shared" si="250"/>
        <v>1.4</v>
      </c>
      <c r="N130" s="40">
        <f t="shared" si="251"/>
        <v>3</v>
      </c>
      <c r="O130" s="141">
        <f t="shared" si="252"/>
        <v>1.2</v>
      </c>
      <c r="P130" s="141">
        <f>(U130-M130)</f>
        <v>-0.39999999999999991</v>
      </c>
      <c r="Q130" s="39">
        <v>0</v>
      </c>
      <c r="R130" s="39">
        <v>2</v>
      </c>
      <c r="S130" s="39">
        <v>0</v>
      </c>
      <c r="T130" s="39">
        <v>0</v>
      </c>
      <c r="U130" s="41">
        <v>1</v>
      </c>
      <c r="V130" s="40">
        <f>SUM(Q130:U130)</f>
        <v>3</v>
      </c>
      <c r="W130" s="141">
        <f>AVERAGE(Q130:U130)</f>
        <v>0.6</v>
      </c>
      <c r="X130" s="40">
        <f>MAX(Q130:U130)-MIN(Q130:U130)</f>
        <v>2</v>
      </c>
      <c r="Y130" s="141">
        <f>_xlfn.STDEV.P(Q130:U130)</f>
        <v>0.8</v>
      </c>
      <c r="Z130" s="141">
        <f t="shared" si="253"/>
        <v>0.4</v>
      </c>
      <c r="AA130" s="42">
        <f t="shared" si="254"/>
        <v>10</v>
      </c>
      <c r="AB130" s="144">
        <f t="shared" si="255"/>
        <v>1</v>
      </c>
      <c r="AC130" s="42">
        <f t="shared" si="256"/>
        <v>3</v>
      </c>
      <c r="AD130" s="144">
        <f t="shared" si="257"/>
        <v>1.0954451150103321</v>
      </c>
      <c r="AE130" s="144">
        <f t="shared" si="258"/>
        <v>0</v>
      </c>
    </row>
    <row r="131" spans="2:31" ht="15.75" thickBot="1" x14ac:dyDescent="0.3">
      <c r="B131" s="58" t="s">
        <v>28</v>
      </c>
      <c r="C131" s="43" t="s">
        <v>307</v>
      </c>
      <c r="D131" s="247">
        <f>(D130/D138)</f>
        <v>0</v>
      </c>
      <c r="E131" s="247">
        <f t="shared" ref="E131:K131" si="287">(E130/E138)</f>
        <v>0</v>
      </c>
      <c r="F131" s="247">
        <f t="shared" si="287"/>
        <v>0.42857142857142855</v>
      </c>
      <c r="G131" s="138">
        <f t="shared" si="287"/>
        <v>1</v>
      </c>
      <c r="H131" s="138">
        <f t="shared" si="287"/>
        <v>0.27272727272727271</v>
      </c>
      <c r="I131" s="138">
        <f t="shared" si="287"/>
        <v>0</v>
      </c>
      <c r="J131" s="138">
        <f t="shared" si="287"/>
        <v>0.2857142857142857</v>
      </c>
      <c r="K131" s="138">
        <f t="shared" si="287"/>
        <v>0</v>
      </c>
      <c r="L131" s="139">
        <f t="shared" ref="L131" si="288">(L130/L138)</f>
        <v>0.21875</v>
      </c>
      <c r="M131" s="137"/>
      <c r="N131" s="137"/>
      <c r="O131" s="137"/>
      <c r="P131" s="137"/>
      <c r="Q131" s="138">
        <f t="shared" ref="Q131:T131" si="289">(Q130/Q138)</f>
        <v>0</v>
      </c>
      <c r="R131" s="138">
        <f t="shared" si="289"/>
        <v>0.25</v>
      </c>
      <c r="S131" s="138">
        <f t="shared" si="289"/>
        <v>0</v>
      </c>
      <c r="T131" s="138">
        <f t="shared" si="289"/>
        <v>0</v>
      </c>
      <c r="U131" s="136">
        <f t="shared" ref="U131:AA131" si="290">(U130/U138)</f>
        <v>0.14285714285714285</v>
      </c>
      <c r="V131" s="139">
        <f t="shared" si="290"/>
        <v>0.1</v>
      </c>
      <c r="W131" s="137"/>
      <c r="X131" s="137"/>
      <c r="Y131" s="137"/>
      <c r="Z131" s="137"/>
      <c r="AA131" s="140">
        <f t="shared" si="290"/>
        <v>0.16129032258064516</v>
      </c>
      <c r="AB131" s="192"/>
      <c r="AC131" s="192"/>
      <c r="AD131" s="192"/>
      <c r="AE131" s="192"/>
    </row>
    <row r="132" spans="2:31" x14ac:dyDescent="0.25">
      <c r="B132" s="59" t="s">
        <v>169</v>
      </c>
      <c r="C132" s="38" t="s">
        <v>307</v>
      </c>
      <c r="D132" s="38">
        <v>1</v>
      </c>
      <c r="E132" s="38">
        <v>0</v>
      </c>
      <c r="F132" s="38">
        <v>0</v>
      </c>
      <c r="G132" s="39">
        <v>0</v>
      </c>
      <c r="H132" s="39">
        <v>0</v>
      </c>
      <c r="I132" s="39">
        <v>1</v>
      </c>
      <c r="J132" s="39">
        <v>2</v>
      </c>
      <c r="K132" s="39">
        <v>0</v>
      </c>
      <c r="L132" s="40">
        <f t="shared" si="249"/>
        <v>3</v>
      </c>
      <c r="M132" s="141">
        <f t="shared" si="250"/>
        <v>0.6</v>
      </c>
      <c r="N132" s="40">
        <f t="shared" si="251"/>
        <v>2</v>
      </c>
      <c r="O132" s="141">
        <f t="shared" si="252"/>
        <v>0.8</v>
      </c>
      <c r="P132" s="141">
        <f>(U132-M132)</f>
        <v>3.4</v>
      </c>
      <c r="Q132" s="39">
        <v>0</v>
      </c>
      <c r="R132" s="39">
        <v>0</v>
      </c>
      <c r="S132" s="39">
        <v>0</v>
      </c>
      <c r="T132" s="39">
        <v>4</v>
      </c>
      <c r="U132" s="41">
        <v>4</v>
      </c>
      <c r="V132" s="40">
        <f>SUM(Q132:U132)</f>
        <v>8</v>
      </c>
      <c r="W132" s="141">
        <f>AVERAGE(Q132:U132)</f>
        <v>1.6</v>
      </c>
      <c r="X132" s="40">
        <f>MAX(Q132:U132)-MIN(Q132:U132)</f>
        <v>4</v>
      </c>
      <c r="Y132" s="141">
        <f>_xlfn.STDEV.P(Q132:U132)</f>
        <v>1.9595917942265424</v>
      </c>
      <c r="Z132" s="141">
        <f t="shared" si="253"/>
        <v>2.4</v>
      </c>
      <c r="AA132" s="42">
        <f t="shared" si="254"/>
        <v>11</v>
      </c>
      <c r="AB132" s="144">
        <f t="shared" si="255"/>
        <v>1.1000000000000001</v>
      </c>
      <c r="AC132" s="42">
        <f t="shared" si="256"/>
        <v>4</v>
      </c>
      <c r="AD132" s="144">
        <f t="shared" si="257"/>
        <v>1.57797338380595</v>
      </c>
      <c r="AE132" s="144">
        <f t="shared" si="258"/>
        <v>2.9</v>
      </c>
    </row>
    <row r="133" spans="2:31" ht="15.75" thickBot="1" x14ac:dyDescent="0.3">
      <c r="B133" s="58" t="s">
        <v>28</v>
      </c>
      <c r="C133" s="43" t="s">
        <v>307</v>
      </c>
      <c r="D133" s="247">
        <f>(D132/D138)</f>
        <v>0.33333333333333331</v>
      </c>
      <c r="E133" s="247">
        <f t="shared" ref="E133:K133" si="291">(E132/E138)</f>
        <v>0</v>
      </c>
      <c r="F133" s="247">
        <f t="shared" si="291"/>
        <v>0</v>
      </c>
      <c r="G133" s="138">
        <f t="shared" si="291"/>
        <v>0</v>
      </c>
      <c r="H133" s="138">
        <f t="shared" si="291"/>
        <v>0</v>
      </c>
      <c r="I133" s="138">
        <f t="shared" si="291"/>
        <v>0.1111111111111111</v>
      </c>
      <c r="J133" s="138">
        <f t="shared" si="291"/>
        <v>0.2857142857142857</v>
      </c>
      <c r="K133" s="138">
        <f t="shared" si="291"/>
        <v>0</v>
      </c>
      <c r="L133" s="139">
        <f t="shared" ref="L133" si="292">(L132/L138)</f>
        <v>9.375E-2</v>
      </c>
      <c r="M133" s="137"/>
      <c r="N133" s="137"/>
      <c r="O133" s="137"/>
      <c r="P133" s="137"/>
      <c r="Q133" s="138">
        <f t="shared" ref="Q133:T133" si="293">(Q132/Q138)</f>
        <v>0</v>
      </c>
      <c r="R133" s="138">
        <f t="shared" si="293"/>
        <v>0</v>
      </c>
      <c r="S133" s="138">
        <f t="shared" si="293"/>
        <v>0</v>
      </c>
      <c r="T133" s="138">
        <f t="shared" si="293"/>
        <v>0.5714285714285714</v>
      </c>
      <c r="U133" s="136">
        <f t="shared" ref="U133:AA133" si="294">(U132/U138)</f>
        <v>0.5714285714285714</v>
      </c>
      <c r="V133" s="139">
        <f t="shared" si="294"/>
        <v>0.26666666666666666</v>
      </c>
      <c r="W133" s="137"/>
      <c r="X133" s="137"/>
      <c r="Y133" s="137"/>
      <c r="Z133" s="137"/>
      <c r="AA133" s="140">
        <f t="shared" si="294"/>
        <v>0.17741935483870969</v>
      </c>
      <c r="AB133" s="192"/>
      <c r="AC133" s="192"/>
      <c r="AD133" s="192"/>
      <c r="AE133" s="192"/>
    </row>
    <row r="134" spans="2:31" x14ac:dyDescent="0.25">
      <c r="B134" s="59" t="s">
        <v>170</v>
      </c>
      <c r="C134" s="38" t="s">
        <v>307</v>
      </c>
      <c r="D134" s="38">
        <v>0</v>
      </c>
      <c r="E134" s="38">
        <v>0</v>
      </c>
      <c r="F134" s="38">
        <v>0</v>
      </c>
      <c r="G134" s="39">
        <v>0</v>
      </c>
      <c r="H134" s="39">
        <v>2</v>
      </c>
      <c r="I134" s="39">
        <v>1</v>
      </c>
      <c r="J134" s="39">
        <v>0</v>
      </c>
      <c r="K134" s="39">
        <v>0</v>
      </c>
      <c r="L134" s="40">
        <f t="shared" si="249"/>
        <v>3</v>
      </c>
      <c r="M134" s="141">
        <f t="shared" si="250"/>
        <v>0.6</v>
      </c>
      <c r="N134" s="40">
        <f t="shared" si="251"/>
        <v>2</v>
      </c>
      <c r="O134" s="141">
        <f t="shared" si="252"/>
        <v>0.8</v>
      </c>
      <c r="P134" s="141">
        <f>(U134-M134)</f>
        <v>0.4</v>
      </c>
      <c r="Q134" s="39">
        <v>0</v>
      </c>
      <c r="R134" s="39">
        <v>0</v>
      </c>
      <c r="S134" s="39">
        <v>0</v>
      </c>
      <c r="T134" s="39">
        <v>1</v>
      </c>
      <c r="U134" s="41">
        <v>1</v>
      </c>
      <c r="V134" s="40">
        <f>SUM(Q134:U134)</f>
        <v>2</v>
      </c>
      <c r="W134" s="141">
        <f>AVERAGE(Q134:U134)</f>
        <v>0.4</v>
      </c>
      <c r="X134" s="40">
        <f>MAX(Q134:U134)-MIN(Q134:U134)</f>
        <v>1</v>
      </c>
      <c r="Y134" s="141">
        <f>_xlfn.STDEV.P(Q134:U134)</f>
        <v>0.4898979485566356</v>
      </c>
      <c r="Z134" s="141">
        <f t="shared" si="253"/>
        <v>0.6</v>
      </c>
      <c r="AA134" s="42">
        <f t="shared" si="254"/>
        <v>5</v>
      </c>
      <c r="AB134" s="144">
        <f t="shared" si="255"/>
        <v>0.5</v>
      </c>
      <c r="AC134" s="42">
        <f t="shared" si="256"/>
        <v>2</v>
      </c>
      <c r="AD134" s="144">
        <f t="shared" si="257"/>
        <v>0.67082039324993692</v>
      </c>
      <c r="AE134" s="144">
        <f t="shared" si="258"/>
        <v>0.5</v>
      </c>
    </row>
    <row r="135" spans="2:31" ht="15.75" thickBot="1" x14ac:dyDescent="0.3">
      <c r="B135" s="58" t="s">
        <v>28</v>
      </c>
      <c r="C135" s="43" t="s">
        <v>307</v>
      </c>
      <c r="D135" s="247">
        <f>(D134/D138)</f>
        <v>0</v>
      </c>
      <c r="E135" s="247">
        <f t="shared" ref="E135:K135" si="295">(E134/E138)</f>
        <v>0</v>
      </c>
      <c r="F135" s="247">
        <f t="shared" si="295"/>
        <v>0</v>
      </c>
      <c r="G135" s="138">
        <f t="shared" si="295"/>
        <v>0</v>
      </c>
      <c r="H135" s="138">
        <f t="shared" si="295"/>
        <v>0.18181818181818182</v>
      </c>
      <c r="I135" s="138">
        <f t="shared" si="295"/>
        <v>0.1111111111111111</v>
      </c>
      <c r="J135" s="138">
        <f t="shared" si="295"/>
        <v>0</v>
      </c>
      <c r="K135" s="138">
        <f t="shared" si="295"/>
        <v>0</v>
      </c>
      <c r="L135" s="139">
        <f t="shared" ref="L135" si="296">(L134/L138)</f>
        <v>9.375E-2</v>
      </c>
      <c r="M135" s="137"/>
      <c r="N135" s="137"/>
      <c r="O135" s="137"/>
      <c r="P135" s="137"/>
      <c r="Q135" s="138">
        <f t="shared" ref="Q135:T135" si="297">(Q134/Q138)</f>
        <v>0</v>
      </c>
      <c r="R135" s="138">
        <f t="shared" si="297"/>
        <v>0</v>
      </c>
      <c r="S135" s="138">
        <f t="shared" si="297"/>
        <v>0</v>
      </c>
      <c r="T135" s="138">
        <f t="shared" si="297"/>
        <v>0.14285714285714285</v>
      </c>
      <c r="U135" s="136">
        <f t="shared" ref="U135:AA135" si="298">(U134/U138)</f>
        <v>0.14285714285714285</v>
      </c>
      <c r="V135" s="139">
        <f t="shared" si="298"/>
        <v>6.6666666666666666E-2</v>
      </c>
      <c r="W135" s="137"/>
      <c r="X135" s="137"/>
      <c r="Y135" s="137"/>
      <c r="Z135" s="137"/>
      <c r="AA135" s="140">
        <f t="shared" si="298"/>
        <v>8.0645161290322578E-2</v>
      </c>
      <c r="AB135" s="192"/>
      <c r="AC135" s="192"/>
      <c r="AD135" s="192"/>
      <c r="AE135" s="192"/>
    </row>
    <row r="136" spans="2:31" x14ac:dyDescent="0.25">
      <c r="B136" s="59" t="s">
        <v>171</v>
      </c>
      <c r="C136" s="38" t="s">
        <v>307</v>
      </c>
      <c r="D136" s="38">
        <v>0</v>
      </c>
      <c r="E136" s="38">
        <v>0</v>
      </c>
      <c r="F136" s="38">
        <v>0</v>
      </c>
      <c r="G136" s="39">
        <v>0</v>
      </c>
      <c r="H136" s="39">
        <v>3</v>
      </c>
      <c r="I136" s="39">
        <v>1</v>
      </c>
      <c r="J136" s="39">
        <v>1</v>
      </c>
      <c r="K136" s="39">
        <v>0</v>
      </c>
      <c r="L136" s="40">
        <f t="shared" si="249"/>
        <v>5</v>
      </c>
      <c r="M136" s="141">
        <f t="shared" si="250"/>
        <v>1</v>
      </c>
      <c r="N136" s="40">
        <f t="shared" si="251"/>
        <v>3</v>
      </c>
      <c r="O136" s="141">
        <f t="shared" si="252"/>
        <v>1.0954451150103321</v>
      </c>
      <c r="P136" s="141">
        <f>(U136-M136)</f>
        <v>-1</v>
      </c>
      <c r="Q136" s="39">
        <v>2</v>
      </c>
      <c r="R136" s="39">
        <v>2</v>
      </c>
      <c r="S136" s="39">
        <v>0</v>
      </c>
      <c r="T136" s="39">
        <v>1</v>
      </c>
      <c r="U136" s="41">
        <v>0</v>
      </c>
      <c r="V136" s="40">
        <f>SUM(Q136:U136)</f>
        <v>5</v>
      </c>
      <c r="W136" s="141">
        <f>AVERAGE(Q136:U136)</f>
        <v>1</v>
      </c>
      <c r="X136" s="40">
        <f>MAX(Q136:U136)-MIN(Q136:U136)</f>
        <v>2</v>
      </c>
      <c r="Y136" s="141">
        <f>_xlfn.STDEV.P(Q136:U136)</f>
        <v>0.89442719099991586</v>
      </c>
      <c r="Z136" s="141">
        <f t="shared" si="253"/>
        <v>-1</v>
      </c>
      <c r="AA136" s="42">
        <f t="shared" si="254"/>
        <v>10</v>
      </c>
      <c r="AB136" s="144">
        <f t="shared" si="255"/>
        <v>1</v>
      </c>
      <c r="AC136" s="42">
        <f t="shared" si="256"/>
        <v>3</v>
      </c>
      <c r="AD136" s="144">
        <f t="shared" si="257"/>
        <v>1</v>
      </c>
      <c r="AE136" s="144">
        <f t="shared" si="258"/>
        <v>-1</v>
      </c>
    </row>
    <row r="137" spans="2:31" ht="15.75" thickBot="1" x14ac:dyDescent="0.3">
      <c r="B137" s="58" t="s">
        <v>28</v>
      </c>
      <c r="C137" s="43" t="s">
        <v>307</v>
      </c>
      <c r="D137" s="247">
        <f>(D136/D138)</f>
        <v>0</v>
      </c>
      <c r="E137" s="247">
        <f t="shared" ref="E137:K137" si="299">(E136/E138)</f>
        <v>0</v>
      </c>
      <c r="F137" s="247">
        <f t="shared" si="299"/>
        <v>0</v>
      </c>
      <c r="G137" s="138">
        <f t="shared" si="299"/>
        <v>0</v>
      </c>
      <c r="H137" s="138">
        <f t="shared" si="299"/>
        <v>0.27272727272727271</v>
      </c>
      <c r="I137" s="138">
        <f t="shared" si="299"/>
        <v>0.1111111111111111</v>
      </c>
      <c r="J137" s="138">
        <f t="shared" si="299"/>
        <v>0.14285714285714285</v>
      </c>
      <c r="K137" s="138">
        <f t="shared" si="299"/>
        <v>0</v>
      </c>
      <c r="L137" s="139">
        <f t="shared" ref="L137:AA137" si="300">(L136/L138)</f>
        <v>0.15625</v>
      </c>
      <c r="M137" s="137"/>
      <c r="N137" s="137"/>
      <c r="O137" s="137"/>
      <c r="P137" s="137"/>
      <c r="Q137" s="138">
        <f t="shared" ref="Q137:T137" si="301">(Q136/Q138)</f>
        <v>0.4</v>
      </c>
      <c r="R137" s="138">
        <f t="shared" si="301"/>
        <v>0.25</v>
      </c>
      <c r="S137" s="138">
        <f t="shared" si="301"/>
        <v>0</v>
      </c>
      <c r="T137" s="138">
        <f t="shared" si="301"/>
        <v>0.14285714285714285</v>
      </c>
      <c r="U137" s="136">
        <f t="shared" si="300"/>
        <v>0</v>
      </c>
      <c r="V137" s="139">
        <f t="shared" si="300"/>
        <v>0.16666666666666666</v>
      </c>
      <c r="W137" s="137"/>
      <c r="X137" s="137"/>
      <c r="Y137" s="137"/>
      <c r="Z137" s="137"/>
      <c r="AA137" s="140">
        <f t="shared" si="300"/>
        <v>0.16129032258064516</v>
      </c>
      <c r="AB137" s="153"/>
      <c r="AC137" s="153"/>
      <c r="AD137" s="153"/>
      <c r="AE137" s="153"/>
    </row>
    <row r="138" spans="2:31" ht="24" x14ac:dyDescent="0.25">
      <c r="B138" s="36" t="s">
        <v>333</v>
      </c>
      <c r="C138" s="116" t="s">
        <v>307</v>
      </c>
      <c r="D138" s="116">
        <v>3</v>
      </c>
      <c r="E138" s="116">
        <v>3</v>
      </c>
      <c r="F138" s="116">
        <v>7</v>
      </c>
      <c r="G138" s="117">
        <v>2</v>
      </c>
      <c r="H138" s="117">
        <v>11</v>
      </c>
      <c r="I138" s="117">
        <v>9</v>
      </c>
      <c r="J138" s="117">
        <v>7</v>
      </c>
      <c r="K138" s="117">
        <v>3</v>
      </c>
      <c r="L138" s="118">
        <f>SUM(G138:K138)</f>
        <v>32</v>
      </c>
      <c r="M138" s="118">
        <f>AVERAGE(G138:K138)</f>
        <v>6.4</v>
      </c>
      <c r="N138" s="118">
        <f>MAX(G138:K138)-MIN(G138:K138)</f>
        <v>9</v>
      </c>
      <c r="O138" s="119">
        <f>_xlfn.STDEV.P(G138:K138)</f>
        <v>3.4409301068170506</v>
      </c>
      <c r="P138" s="118">
        <f>(U138-M138)</f>
        <v>0.59999999999999964</v>
      </c>
      <c r="Q138" s="117">
        <v>5</v>
      </c>
      <c r="R138" s="117">
        <v>8</v>
      </c>
      <c r="S138" s="117">
        <v>3</v>
      </c>
      <c r="T138" s="117">
        <v>7</v>
      </c>
      <c r="U138" s="120">
        <v>7</v>
      </c>
      <c r="V138" s="118">
        <f>SUM(Q138:U138)</f>
        <v>30</v>
      </c>
      <c r="W138" s="118">
        <f>AVERAGE(Q138:U138)</f>
        <v>6</v>
      </c>
      <c r="X138" s="118">
        <f>MAX(Q138:U138)-MIN(Q138:U138)</f>
        <v>5</v>
      </c>
      <c r="Y138" s="119">
        <f>_xlfn.STDEV.P(Q138:U138)</f>
        <v>1.7888543819998317</v>
      </c>
      <c r="Z138" s="118">
        <f>(U138-W138)</f>
        <v>1</v>
      </c>
      <c r="AA138" s="121">
        <f>SUM(Q138:U138,G138:K138)</f>
        <v>62</v>
      </c>
      <c r="AB138" s="121">
        <f>AVERAGE(Q138:U138,G138:K138)</f>
        <v>6.2</v>
      </c>
      <c r="AC138" s="121">
        <f>MAX(G138:K138,Q138:U138)-MIN(G138:K138,Q138:U138)</f>
        <v>9</v>
      </c>
      <c r="AD138" s="122">
        <f>_xlfn.STDEV.P(Q138:U138,G138:K138)</f>
        <v>2.7495454169735041</v>
      </c>
      <c r="AE138" s="121">
        <f>(U138-AB138)</f>
        <v>0.79999999999999982</v>
      </c>
    </row>
    <row r="140" spans="2:31" x14ac:dyDescent="0.25">
      <c r="B140" s="274"/>
      <c r="C140" s="283" t="s">
        <v>342</v>
      </c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</row>
    <row r="141" spans="2:31" ht="24.75" thickBot="1" x14ac:dyDescent="0.3">
      <c r="B141" s="18"/>
      <c r="C141" s="19">
        <v>2009</v>
      </c>
      <c r="D141" s="19">
        <v>2010</v>
      </c>
      <c r="E141" s="19">
        <v>2011</v>
      </c>
      <c r="F141" s="19">
        <v>2012</v>
      </c>
      <c r="G141" s="20">
        <v>2013</v>
      </c>
      <c r="H141" s="20">
        <v>2014</v>
      </c>
      <c r="I141" s="20">
        <v>2015</v>
      </c>
      <c r="J141" s="20">
        <v>2016</v>
      </c>
      <c r="K141" s="20">
        <v>2017</v>
      </c>
      <c r="L141" s="21" t="s">
        <v>0</v>
      </c>
      <c r="M141" s="21" t="s">
        <v>1</v>
      </c>
      <c r="N141" s="21" t="s">
        <v>2</v>
      </c>
      <c r="O141" s="21" t="s">
        <v>3</v>
      </c>
      <c r="P141" s="21" t="s">
        <v>435</v>
      </c>
      <c r="Q141" s="20">
        <v>2018</v>
      </c>
      <c r="R141" s="20">
        <v>2019</v>
      </c>
      <c r="S141" s="20">
        <v>2020</v>
      </c>
      <c r="T141" s="20">
        <v>2021</v>
      </c>
      <c r="U141" s="22">
        <v>2022</v>
      </c>
      <c r="V141" s="21" t="s">
        <v>0</v>
      </c>
      <c r="W141" s="21" t="s">
        <v>1</v>
      </c>
      <c r="X141" s="21" t="s">
        <v>2</v>
      </c>
      <c r="Y141" s="21" t="s">
        <v>3</v>
      </c>
      <c r="Z141" s="21" t="s">
        <v>435</v>
      </c>
      <c r="AA141" s="23" t="s">
        <v>5</v>
      </c>
      <c r="AB141" s="23" t="s">
        <v>6</v>
      </c>
      <c r="AC141" s="23" t="s">
        <v>7</v>
      </c>
      <c r="AD141" s="23" t="s">
        <v>8</v>
      </c>
      <c r="AE141" s="23" t="s">
        <v>435</v>
      </c>
    </row>
    <row r="142" spans="2:31" x14ac:dyDescent="0.25">
      <c r="B142" s="59" t="s">
        <v>335</v>
      </c>
      <c r="C142" s="178" t="s">
        <v>307</v>
      </c>
      <c r="D142" s="178">
        <v>41.3</v>
      </c>
      <c r="E142" s="178">
        <v>41.5</v>
      </c>
      <c r="F142" s="178">
        <v>43.7</v>
      </c>
      <c r="G142" s="161">
        <v>38.299999999999997</v>
      </c>
      <c r="H142" s="161">
        <v>45.5</v>
      </c>
      <c r="I142" s="161">
        <v>33.6</v>
      </c>
      <c r="J142" s="161">
        <v>35.6</v>
      </c>
      <c r="K142" s="161">
        <v>30.6</v>
      </c>
      <c r="L142" s="173"/>
      <c r="M142" s="132">
        <f>AVERAGE(G142:K142)</f>
        <v>36.72</v>
      </c>
      <c r="N142" s="132">
        <f>MAX(G142:K142)-MIN(G142:K142)</f>
        <v>14.899999999999999</v>
      </c>
      <c r="O142" s="132">
        <f>_xlfn.STDEV.P(G142:K142)</f>
        <v>5.0601976245992875</v>
      </c>
      <c r="P142" s="132">
        <f>(U142-M142)</f>
        <v>5.0799999999999983</v>
      </c>
      <c r="Q142" s="161">
        <v>38.5</v>
      </c>
      <c r="R142" s="161">
        <v>37.6</v>
      </c>
      <c r="S142" s="161">
        <v>38.799999999999997</v>
      </c>
      <c r="T142" s="161">
        <v>40.5</v>
      </c>
      <c r="U142" s="174">
        <v>41.8</v>
      </c>
      <c r="V142" s="173"/>
      <c r="W142" s="132">
        <f>AVERAGE(Q142:U142)</f>
        <v>39.44</v>
      </c>
      <c r="X142" s="132">
        <f>MAX(Q142:U142)-MIN(Q142:U142)</f>
        <v>4.1999999999999957</v>
      </c>
      <c r="Y142" s="132">
        <f>_xlfn.STDEV.P(Q142:U142)</f>
        <v>1.5081114017207076</v>
      </c>
      <c r="Z142" s="132">
        <f>(U142-W142)</f>
        <v>2.3599999999999994</v>
      </c>
      <c r="AA142" s="175"/>
      <c r="AB142" s="131">
        <f>AVERAGE(Q142:U142,G142:K142)</f>
        <v>38.080000000000005</v>
      </c>
      <c r="AC142" s="131">
        <f>MAX(Q142:U142,G142:K142)-MIN(Q142:U142,G142:K142)</f>
        <v>14.899999999999999</v>
      </c>
      <c r="AD142" s="131">
        <f>_xlfn.STDEV.P(Q142:U142,G142:K142)</f>
        <v>3.9736129655516175</v>
      </c>
      <c r="AE142" s="131">
        <f>(U142-AB142)</f>
        <v>3.7199999999999918</v>
      </c>
    </row>
    <row r="143" spans="2:31" ht="15.75" thickBot="1" x14ac:dyDescent="0.3">
      <c r="B143" s="58" t="s">
        <v>350</v>
      </c>
      <c r="C143" s="169" t="s">
        <v>307</v>
      </c>
      <c r="D143" s="260">
        <f t="shared" ref="D143" si="302">(D142-D144)</f>
        <v>9.3999999999999986</v>
      </c>
      <c r="E143" s="260">
        <f t="shared" ref="E143:K143" si="303">(E142-E144)</f>
        <v>8.7999999999999972</v>
      </c>
      <c r="F143" s="260">
        <f t="shared" si="303"/>
        <v>8.3000000000000043</v>
      </c>
      <c r="G143" s="165">
        <f t="shared" si="303"/>
        <v>2.8999999999999986</v>
      </c>
      <c r="H143" s="165">
        <f t="shared" si="303"/>
        <v>10.5</v>
      </c>
      <c r="I143" s="165">
        <f t="shared" si="303"/>
        <v>-2.2999999999999972</v>
      </c>
      <c r="J143" s="165">
        <f t="shared" si="303"/>
        <v>1</v>
      </c>
      <c r="K143" s="165">
        <f t="shared" si="303"/>
        <v>-4</v>
      </c>
      <c r="L143" s="166"/>
      <c r="M143" s="163">
        <f>AVERAGE(G143:K143)</f>
        <v>1.6200000000000003</v>
      </c>
      <c r="N143" s="163">
        <f>(N142-N144)</f>
        <v>13.600000000000001</v>
      </c>
      <c r="O143" s="163">
        <f>(O142-O144)</f>
        <v>4.5622016406797394</v>
      </c>
      <c r="P143" s="163">
        <f>(P142-P144)</f>
        <v>6.3800000000000026</v>
      </c>
      <c r="Q143" s="165">
        <f t="shared" ref="Q143" si="304">(Q142-Q144)</f>
        <v>4.2999999999999972</v>
      </c>
      <c r="R143" s="165">
        <f>(R142-R144)</f>
        <v>3.8999999999999986</v>
      </c>
      <c r="S143" s="165">
        <f>(S142-S144)</f>
        <v>5.3999999999999986</v>
      </c>
      <c r="T143" s="165">
        <f>(T142-T144)</f>
        <v>7.2999999999999972</v>
      </c>
      <c r="U143" s="167">
        <f>(U142-U144)</f>
        <v>8</v>
      </c>
      <c r="V143" s="166"/>
      <c r="W143" s="163">
        <f>AVERAGE(Q143:U143)</f>
        <v>5.7799999999999985</v>
      </c>
      <c r="X143" s="163">
        <f>(X142-X144)</f>
        <v>3.1999999999999957</v>
      </c>
      <c r="Y143" s="163">
        <f>(Y142-Y144)</f>
        <v>1.1640183910390023</v>
      </c>
      <c r="Z143" s="163">
        <f>(Z142-Z144)</f>
        <v>2.220000000000006</v>
      </c>
      <c r="AA143" s="168"/>
      <c r="AB143" s="164">
        <f>(AB142-AB144)</f>
        <v>3.6999999999999957</v>
      </c>
      <c r="AC143" s="164">
        <f>(AC142-AC144)</f>
        <v>12.200000000000003</v>
      </c>
      <c r="AD143" s="164">
        <f>(AD142-AD144)</f>
        <v>3.1359973018967411</v>
      </c>
      <c r="AE143" s="164">
        <f>(AE142-AE144)</f>
        <v>4.3000000000000043</v>
      </c>
    </row>
    <row r="144" spans="2:31" ht="24" x14ac:dyDescent="0.25">
      <c r="B144" s="160" t="s">
        <v>376</v>
      </c>
      <c r="C144" s="176" t="s">
        <v>307</v>
      </c>
      <c r="D144" s="176">
        <v>31.9</v>
      </c>
      <c r="E144" s="176">
        <v>32.700000000000003</v>
      </c>
      <c r="F144" s="176">
        <v>35.4</v>
      </c>
      <c r="G144" s="154">
        <v>35.4</v>
      </c>
      <c r="H144" s="154">
        <v>35</v>
      </c>
      <c r="I144" s="154">
        <v>35.9</v>
      </c>
      <c r="J144" s="154">
        <v>34.6</v>
      </c>
      <c r="K144" s="154">
        <v>34.6</v>
      </c>
      <c r="L144" s="177"/>
      <c r="M144" s="141">
        <f>AVERAGE(G144:K144)</f>
        <v>35.1</v>
      </c>
      <c r="N144" s="141">
        <f>MAX(G144:K144)-MIN(G144:K144)</f>
        <v>1.2999999999999972</v>
      </c>
      <c r="O144" s="141">
        <f>_xlfn.STDEV.P(G144:K144)</f>
        <v>0.49799598391954808</v>
      </c>
      <c r="P144" s="141">
        <f>(U144-M144)</f>
        <v>-1.3000000000000043</v>
      </c>
      <c r="Q144" s="154">
        <v>34.200000000000003</v>
      </c>
      <c r="R144" s="154">
        <v>33.700000000000003</v>
      </c>
      <c r="S144" s="154">
        <v>33.4</v>
      </c>
      <c r="T144" s="154">
        <v>33.200000000000003</v>
      </c>
      <c r="U144" s="171">
        <v>33.799999999999997</v>
      </c>
      <c r="V144" s="177"/>
      <c r="W144" s="141">
        <f>AVERAGE(Q144:U144)</f>
        <v>33.660000000000004</v>
      </c>
      <c r="X144" s="141">
        <f>MAX(Q144:U144)-MIN(Q144:U144)</f>
        <v>1</v>
      </c>
      <c r="Y144" s="141">
        <f>_xlfn.STDEV.P(Q144:U144)</f>
        <v>0.34409301068170528</v>
      </c>
      <c r="Z144" s="141">
        <f>(U144-W144)</f>
        <v>0.13999999999999346</v>
      </c>
      <c r="AA144" s="172"/>
      <c r="AB144" s="144">
        <f>AVERAGE(Q144:U144,G144:K144)</f>
        <v>34.38000000000001</v>
      </c>
      <c r="AC144" s="144">
        <f>MAX(Q144:U144,G144:K144)-MIN(Q144:U144,G144:K144)</f>
        <v>2.6999999999999957</v>
      </c>
      <c r="AD144" s="144">
        <f>_xlfn.STDEV.P(Q144:U144,G144:K144)</f>
        <v>0.83761566365487627</v>
      </c>
      <c r="AE144" s="144">
        <f>(U144-AB144)</f>
        <v>-0.58000000000001251</v>
      </c>
    </row>
    <row r="145" spans="2:31" x14ac:dyDescent="0.25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</row>
    <row r="146" spans="2:31" x14ac:dyDescent="0.25">
      <c r="B146" s="274"/>
      <c r="C146" s="293" t="s">
        <v>343</v>
      </c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</row>
    <row r="147" spans="2:31" ht="24.75" thickBot="1" x14ac:dyDescent="0.3">
      <c r="B147" s="18"/>
      <c r="C147" s="240">
        <v>2009</v>
      </c>
      <c r="D147" s="240">
        <v>2010</v>
      </c>
      <c r="E147" s="240">
        <v>2011</v>
      </c>
      <c r="F147" s="240">
        <v>2012</v>
      </c>
      <c r="G147" s="241">
        <v>2013</v>
      </c>
      <c r="H147" s="241">
        <v>2014</v>
      </c>
      <c r="I147" s="241">
        <v>2015</v>
      </c>
      <c r="J147" s="241">
        <v>2016</v>
      </c>
      <c r="K147" s="241">
        <v>2017</v>
      </c>
      <c r="L147" s="180" t="s">
        <v>0</v>
      </c>
      <c r="M147" s="180" t="s">
        <v>1</v>
      </c>
      <c r="N147" s="180" t="s">
        <v>2</v>
      </c>
      <c r="O147" s="180" t="s">
        <v>3</v>
      </c>
      <c r="P147" s="180" t="s">
        <v>435</v>
      </c>
      <c r="Q147" s="241">
        <v>2018</v>
      </c>
      <c r="R147" s="241">
        <v>2019</v>
      </c>
      <c r="S147" s="241">
        <v>2020</v>
      </c>
      <c r="T147" s="241">
        <v>2021</v>
      </c>
      <c r="U147" s="242">
        <v>2022</v>
      </c>
      <c r="V147" s="180" t="s">
        <v>0</v>
      </c>
      <c r="W147" s="180" t="s">
        <v>1</v>
      </c>
      <c r="X147" s="180" t="s">
        <v>2</v>
      </c>
      <c r="Y147" s="180" t="s">
        <v>3</v>
      </c>
      <c r="Z147" s="180" t="s">
        <v>435</v>
      </c>
      <c r="AA147" s="181" t="s">
        <v>5</v>
      </c>
      <c r="AB147" s="181" t="s">
        <v>6</v>
      </c>
      <c r="AC147" s="181" t="s">
        <v>7</v>
      </c>
      <c r="AD147" s="181" t="s">
        <v>8</v>
      </c>
      <c r="AE147" s="181" t="s">
        <v>435</v>
      </c>
    </row>
    <row r="148" spans="2:31" ht="24" x14ac:dyDescent="0.25">
      <c r="B148" s="59" t="s">
        <v>336</v>
      </c>
      <c r="C148" s="178" t="s">
        <v>307</v>
      </c>
      <c r="D148" s="178">
        <v>18</v>
      </c>
      <c r="E148" s="178">
        <v>15.3</v>
      </c>
      <c r="F148" s="178">
        <v>17</v>
      </c>
      <c r="G148" s="161">
        <v>12.2</v>
      </c>
      <c r="H148" s="161">
        <v>17</v>
      </c>
      <c r="I148" s="161">
        <v>8.1999999999999993</v>
      </c>
      <c r="J148" s="161">
        <v>10.5</v>
      </c>
      <c r="K148" s="161">
        <v>7.9</v>
      </c>
      <c r="L148" s="173"/>
      <c r="M148" s="132">
        <f>AVERAGE(G148:K148)</f>
        <v>11.16</v>
      </c>
      <c r="N148" s="132">
        <f>MAX(G148:K148)-MIN(G148:K148)</f>
        <v>9.1</v>
      </c>
      <c r="O148" s="132">
        <f>_xlfn.STDEV.P(G148:K148)</f>
        <v>3.3169865842357549</v>
      </c>
      <c r="P148" s="132">
        <f>(U148-M148)</f>
        <v>4.0399999999999991</v>
      </c>
      <c r="Q148" s="161">
        <v>7.2</v>
      </c>
      <c r="R148" s="161">
        <v>12.6</v>
      </c>
      <c r="S148" s="161">
        <v>13.7</v>
      </c>
      <c r="T148" s="161">
        <v>12.5</v>
      </c>
      <c r="U148" s="174">
        <v>15.2</v>
      </c>
      <c r="V148" s="173"/>
      <c r="W148" s="132">
        <f>AVERAGE(Q148:U148)</f>
        <v>12.24</v>
      </c>
      <c r="X148" s="132">
        <f>MAX(Q148:U148)-MIN(Q148:U148)</f>
        <v>7.9999999999999991</v>
      </c>
      <c r="Y148" s="132">
        <f>_xlfn.STDEV.P(Q148:U148)</f>
        <v>2.7015551077111062</v>
      </c>
      <c r="Z148" s="132">
        <f>(U148-W148)</f>
        <v>2.9599999999999991</v>
      </c>
      <c r="AA148" s="175"/>
      <c r="AB148" s="131">
        <f>AVERAGE(Q148:U148,G148:K148)</f>
        <v>11.700000000000001</v>
      </c>
      <c r="AC148" s="131">
        <f>MAX(Q148:U148,G148:K148)-MIN(Q148:U148,G148:K148)</f>
        <v>9.8000000000000007</v>
      </c>
      <c r="AD148" s="131">
        <f>_xlfn.STDEV.P(Q148:U148,G148:K148)</f>
        <v>3.0727837541877157</v>
      </c>
      <c r="AE148" s="131">
        <f>(U148-AB148)</f>
        <v>3.4999999999999982</v>
      </c>
    </row>
    <row r="149" spans="2:31" ht="15.75" thickBot="1" x14ac:dyDescent="0.3">
      <c r="B149" s="58" t="s">
        <v>350</v>
      </c>
      <c r="C149" s="169" t="s">
        <v>307</v>
      </c>
      <c r="D149" s="260">
        <f>(D148-D150)</f>
        <v>11</v>
      </c>
      <c r="E149" s="260">
        <f t="shared" ref="E149:H149" si="305">(E148-E150)</f>
        <v>8</v>
      </c>
      <c r="F149" s="260">
        <f t="shared" si="305"/>
        <v>6.6</v>
      </c>
      <c r="G149" s="165">
        <f t="shared" si="305"/>
        <v>2.1999999999999993</v>
      </c>
      <c r="H149" s="165">
        <f t="shared" si="305"/>
        <v>7.1</v>
      </c>
      <c r="I149" s="165">
        <f>(I148-I150)</f>
        <v>-2.5</v>
      </c>
      <c r="J149" s="165">
        <f t="shared" ref="J149:K149" si="306">(J148-J150)</f>
        <v>1.8000000000000007</v>
      </c>
      <c r="K149" s="165">
        <f t="shared" si="306"/>
        <v>-1.7999999999999989</v>
      </c>
      <c r="L149" s="166"/>
      <c r="M149" s="163">
        <f>AVERAGE(G149:K149)</f>
        <v>1.36</v>
      </c>
      <c r="N149" s="163">
        <f>(N148-N150)</f>
        <v>7.1</v>
      </c>
      <c r="O149" s="163">
        <f>(O148-O150)</f>
        <v>2.6720059643718708</v>
      </c>
      <c r="P149" s="163">
        <f>(U149-M149)</f>
        <v>7.64</v>
      </c>
      <c r="Q149" s="165">
        <f t="shared" ref="Q149" si="307">(Q148-Q150)</f>
        <v>-1.2000000000000002</v>
      </c>
      <c r="R149" s="165">
        <f>(R148-R150)</f>
        <v>4.5999999999999996</v>
      </c>
      <c r="S149" s="165">
        <f>(S148-S150)</f>
        <v>6.1</v>
      </c>
      <c r="T149" s="165">
        <f>(T148-T150)</f>
        <v>6</v>
      </c>
      <c r="U149" s="167">
        <f>(U148-U150)</f>
        <v>9</v>
      </c>
      <c r="V149" s="166"/>
      <c r="W149" s="163">
        <f>AVERAGE(Q149:U149)</f>
        <v>4.9000000000000004</v>
      </c>
      <c r="X149" s="163">
        <f>(X148-X150)</f>
        <v>5.7999999999999989</v>
      </c>
      <c r="Y149" s="163">
        <f>(Y148-Y150)</f>
        <v>1.849264077604609</v>
      </c>
      <c r="Z149" s="163">
        <f>(Z148-Z150)</f>
        <v>4.0999999999999996</v>
      </c>
      <c r="AA149" s="168"/>
      <c r="AB149" s="164">
        <f>(AB148-AB150)</f>
        <v>3.1300000000000008</v>
      </c>
      <c r="AC149" s="164">
        <f>(AC148-AC150)</f>
        <v>5.3000000000000016</v>
      </c>
      <c r="AD149" s="164">
        <f>(AD148-AD150)</f>
        <v>1.6291425245187963</v>
      </c>
      <c r="AE149" s="164">
        <f>(AE148-AE150)</f>
        <v>5.8699999999999983</v>
      </c>
    </row>
    <row r="150" spans="2:31" ht="24" customHeight="1" x14ac:dyDescent="0.25">
      <c r="B150" s="160" t="s">
        <v>450</v>
      </c>
      <c r="C150" s="176" t="s">
        <v>307</v>
      </c>
      <c r="D150" s="176">
        <v>7</v>
      </c>
      <c r="E150" s="176">
        <v>7.3</v>
      </c>
      <c r="F150" s="176">
        <v>10.4</v>
      </c>
      <c r="G150" s="154">
        <v>10</v>
      </c>
      <c r="H150" s="154">
        <v>9.9</v>
      </c>
      <c r="I150" s="154">
        <v>10.7</v>
      </c>
      <c r="J150" s="154">
        <v>8.6999999999999993</v>
      </c>
      <c r="K150" s="154">
        <v>9.6999999999999993</v>
      </c>
      <c r="L150" s="170"/>
      <c r="M150" s="141">
        <f>AVERAGE(G150:K150)</f>
        <v>9.8000000000000007</v>
      </c>
      <c r="N150" s="141">
        <f>MAX(G150:K150)-MIN(G150:K150)</f>
        <v>2</v>
      </c>
      <c r="O150" s="141">
        <f>_xlfn.STDEV.P(G150:K150)</f>
        <v>0.644980619863884</v>
      </c>
      <c r="P150" s="141">
        <f>(U150-M150)</f>
        <v>-3.6000000000000005</v>
      </c>
      <c r="Q150" s="154">
        <v>8.4</v>
      </c>
      <c r="R150" s="154">
        <v>8</v>
      </c>
      <c r="S150" s="154">
        <v>7.6</v>
      </c>
      <c r="T150" s="154">
        <v>6.5</v>
      </c>
      <c r="U150" s="171">
        <v>6.2</v>
      </c>
      <c r="V150" s="170"/>
      <c r="W150" s="141">
        <f>AVERAGE(Q150:U150)</f>
        <v>7.3400000000000007</v>
      </c>
      <c r="X150" s="141">
        <f>MAX(Q150:U150)-MIN(Q150:U150)</f>
        <v>2.2000000000000002</v>
      </c>
      <c r="Y150" s="141">
        <f>_xlfn.STDEV.P(Q150:U150)</f>
        <v>0.8522910301064972</v>
      </c>
      <c r="Z150" s="141">
        <f>(U150-W150)</f>
        <v>-1.1400000000000006</v>
      </c>
      <c r="AA150" s="172"/>
      <c r="AB150" s="144">
        <f>AVERAGE(Q150:U150,G150:K150)</f>
        <v>8.57</v>
      </c>
      <c r="AC150" s="144">
        <f>MAX(Q150:U150,G150:K150)-MIN(Q150:U150,G150:K150)</f>
        <v>4.4999999999999991</v>
      </c>
      <c r="AD150" s="144">
        <f>_xlfn.STDEV.P(Q150:U150,G150:K150)</f>
        <v>1.4436412296689194</v>
      </c>
      <c r="AE150" s="144">
        <f>(U150-AB150)</f>
        <v>-2.37</v>
      </c>
    </row>
  </sheetData>
  <mergeCells count="11">
    <mergeCell ref="C140:AE140"/>
    <mergeCell ref="C146:AE146"/>
    <mergeCell ref="B1:AE1"/>
    <mergeCell ref="C112:AE112"/>
    <mergeCell ref="C3:AE3"/>
    <mergeCell ref="C15:AE15"/>
    <mergeCell ref="C29:AE29"/>
    <mergeCell ref="C61:AE61"/>
    <mergeCell ref="C71:AE71"/>
    <mergeCell ref="C88:AE88"/>
    <mergeCell ref="B86:AE86"/>
  </mergeCells>
  <pageMargins left="0.7" right="0.7" top="0.75" bottom="0.75" header="0.3" footer="0.3"/>
  <pageSetup paperSize="17" scale="8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E162"/>
  <sheetViews>
    <sheetView topLeftCell="A142" zoomScale="110" zoomScaleNormal="110" workbookViewId="0">
      <selection activeCell="U163" sqref="U163"/>
    </sheetView>
  </sheetViews>
  <sheetFormatPr defaultColWidth="8.85546875" defaultRowHeight="15" x14ac:dyDescent="0.25"/>
  <cols>
    <col min="1" max="1" width="1.7109375" customWidth="1"/>
    <col min="2" max="2" width="12.7109375" customWidth="1"/>
    <col min="3" max="31" width="7.7109375" customWidth="1"/>
  </cols>
  <sheetData>
    <row r="1" spans="2:31" x14ac:dyDescent="0.25">
      <c r="B1" s="287" t="s">
        <v>373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3" spans="2:31" x14ac:dyDescent="0.25">
      <c r="B3" s="271"/>
      <c r="C3" s="283" t="s">
        <v>276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</row>
    <row r="4" spans="2:31" ht="24.75" thickBot="1" x14ac:dyDescent="0.3">
      <c r="B4" s="18"/>
      <c r="C4" s="19">
        <v>2009</v>
      </c>
      <c r="D4" s="19">
        <v>2010</v>
      </c>
      <c r="E4" s="19">
        <v>2011</v>
      </c>
      <c r="F4" s="19">
        <v>2012</v>
      </c>
      <c r="G4" s="20">
        <v>2013</v>
      </c>
      <c r="H4" s="20">
        <v>2014</v>
      </c>
      <c r="I4" s="20">
        <v>2015</v>
      </c>
      <c r="J4" s="20">
        <v>2016</v>
      </c>
      <c r="K4" s="20">
        <v>2017</v>
      </c>
      <c r="L4" s="21" t="s">
        <v>0</v>
      </c>
      <c r="M4" s="21" t="s">
        <v>1</v>
      </c>
      <c r="N4" s="21" t="s">
        <v>2</v>
      </c>
      <c r="O4" s="21" t="s">
        <v>3</v>
      </c>
      <c r="P4" s="21" t="s">
        <v>435</v>
      </c>
      <c r="Q4" s="20">
        <v>2018</v>
      </c>
      <c r="R4" s="20">
        <v>2019</v>
      </c>
      <c r="S4" s="20">
        <v>2020</v>
      </c>
      <c r="T4" s="20">
        <v>2021</v>
      </c>
      <c r="U4" s="22">
        <v>2022</v>
      </c>
      <c r="V4" s="21" t="s">
        <v>0</v>
      </c>
      <c r="W4" s="21" t="s">
        <v>1</v>
      </c>
      <c r="X4" s="21" t="s">
        <v>2</v>
      </c>
      <c r="Y4" s="21" t="s">
        <v>3</v>
      </c>
      <c r="Z4" s="21" t="s">
        <v>435</v>
      </c>
      <c r="AA4" s="23" t="s">
        <v>5</v>
      </c>
      <c r="AB4" s="23" t="s">
        <v>6</v>
      </c>
      <c r="AC4" s="23" t="s">
        <v>7</v>
      </c>
      <c r="AD4" s="23" t="s">
        <v>8</v>
      </c>
      <c r="AE4" s="23" t="s">
        <v>435</v>
      </c>
    </row>
    <row r="5" spans="2:31" ht="24" x14ac:dyDescent="0.25">
      <c r="B5" s="26" t="s">
        <v>321</v>
      </c>
      <c r="C5" s="116" t="s">
        <v>307</v>
      </c>
      <c r="D5" s="116">
        <v>5</v>
      </c>
      <c r="E5" s="116">
        <v>4</v>
      </c>
      <c r="F5" s="116">
        <v>8</v>
      </c>
      <c r="G5" s="117">
        <v>6</v>
      </c>
      <c r="H5" s="117">
        <v>10</v>
      </c>
      <c r="I5" s="117">
        <v>6</v>
      </c>
      <c r="J5" s="117">
        <v>5</v>
      </c>
      <c r="K5" s="117">
        <v>8</v>
      </c>
      <c r="L5" s="118">
        <f>SUM(G5:K5)</f>
        <v>35</v>
      </c>
      <c r="M5" s="119">
        <f>AVERAGE(G5:K5)</f>
        <v>7</v>
      </c>
      <c r="N5" s="118">
        <f>MAX(G5:K5)-MIN(G5:K5)</f>
        <v>5</v>
      </c>
      <c r="O5" s="119">
        <f>_xlfn.STDEV.P(G5:K5)</f>
        <v>1.7888543819998317</v>
      </c>
      <c r="P5" s="119">
        <f>(U5-M5)</f>
        <v>5</v>
      </c>
      <c r="Q5" s="117">
        <v>15</v>
      </c>
      <c r="R5" s="117">
        <v>11</v>
      </c>
      <c r="S5" s="117">
        <v>14</v>
      </c>
      <c r="T5" s="117">
        <v>12</v>
      </c>
      <c r="U5" s="120">
        <v>12</v>
      </c>
      <c r="V5" s="118">
        <f>SUM(Q5:U5)</f>
        <v>64</v>
      </c>
      <c r="W5" s="119">
        <f>AVERAGE(Q5:U5)</f>
        <v>12.8</v>
      </c>
      <c r="X5" s="118">
        <f>MAX(Q5:U5)-MIN(Q5:U5)</f>
        <v>4</v>
      </c>
      <c r="Y5" s="119">
        <f>_xlfn.STDEV.P(Q5:U5)</f>
        <v>1.4696938456699069</v>
      </c>
      <c r="Z5" s="119">
        <f>(U5-W5)</f>
        <v>-0.80000000000000071</v>
      </c>
      <c r="AA5" s="121">
        <f>SUM(Q5:U5,G5:K5)</f>
        <v>99</v>
      </c>
      <c r="AB5" s="121">
        <f>AVERAGE(Q5:U5,G5:K5)</f>
        <v>9.9</v>
      </c>
      <c r="AC5" s="121">
        <f>MAX(Q5:U5,G5:K5)-MIN(Q5:U5,G5:K5)</f>
        <v>10</v>
      </c>
      <c r="AD5" s="122">
        <f>_xlfn.STDEV.P(Q5:U5,G5:K5)</f>
        <v>3.3301651610693423</v>
      </c>
      <c r="AE5" s="122">
        <f>(U5-AB5)</f>
        <v>2.0999999999999996</v>
      </c>
    </row>
    <row r="6" spans="2:31" ht="24" x14ac:dyDescent="0.25">
      <c r="B6" s="147" t="s">
        <v>429</v>
      </c>
      <c r="C6" s="148" t="s">
        <v>307</v>
      </c>
      <c r="D6" s="148">
        <v>45</v>
      </c>
      <c r="E6" s="148">
        <v>51</v>
      </c>
      <c r="F6" s="148">
        <v>62</v>
      </c>
      <c r="G6" s="149">
        <v>53</v>
      </c>
      <c r="H6" s="149">
        <v>58</v>
      </c>
      <c r="I6" s="149">
        <v>38</v>
      </c>
      <c r="J6" s="149">
        <v>41</v>
      </c>
      <c r="K6" s="149">
        <v>50</v>
      </c>
      <c r="L6" s="15">
        <f t="shared" ref="L6:L15" si="0">SUM(G6:K6)</f>
        <v>240</v>
      </c>
      <c r="M6" s="69">
        <f t="shared" ref="M6:M15" si="1">AVERAGE(G6:K6)</f>
        <v>48</v>
      </c>
      <c r="N6" s="15">
        <f t="shared" ref="N6:N15" si="2">MAX(G6:K6)-MIN(G6:K6)</f>
        <v>20</v>
      </c>
      <c r="O6" s="69">
        <f t="shared" ref="O6:O15" si="3">_xlfn.STDEV.P(G6:K6)</f>
        <v>7.4565407529228995</v>
      </c>
      <c r="P6" s="159">
        <f>(U6-M6)</f>
        <v>14</v>
      </c>
      <c r="Q6" s="149">
        <v>64</v>
      </c>
      <c r="R6" s="149">
        <v>57</v>
      </c>
      <c r="S6" s="149">
        <v>62</v>
      </c>
      <c r="T6" s="149">
        <v>60</v>
      </c>
      <c r="U6" s="151">
        <v>62</v>
      </c>
      <c r="V6" s="150">
        <f>SUM(Q6:U6)</f>
        <v>305</v>
      </c>
      <c r="W6" s="69">
        <f>AVERAGE(Q6:U6)</f>
        <v>61</v>
      </c>
      <c r="X6" s="15">
        <f t="shared" ref="X6:X15" si="4">MAX(Q6:U6)-MIN(Q6:U6)</f>
        <v>7</v>
      </c>
      <c r="Y6" s="69">
        <f>_xlfn.STDEV.P(Q6:U6)</f>
        <v>2.3664319132398464</v>
      </c>
      <c r="Z6" s="159">
        <f>(U6-W6)</f>
        <v>1</v>
      </c>
      <c r="AA6" s="17">
        <f t="shared" ref="AA6:AA15" si="5">SUM(Q6:U6,G6:K6)</f>
        <v>545</v>
      </c>
      <c r="AB6" s="17">
        <f t="shared" ref="AB6:AB15" si="6">AVERAGE(Q6:U6,G6:K6)</f>
        <v>54.5</v>
      </c>
      <c r="AC6" s="17">
        <f t="shared" ref="AC6:AC15" si="7">MAX(Q6:U6,G6:K6)-MIN(Q6:U6,G6:K6)</f>
        <v>26</v>
      </c>
      <c r="AD6" s="73">
        <f t="shared" ref="AD6:AD15" si="8">_xlfn.STDEV.P(Q6:U6,G6:K6)</f>
        <v>8.535221145348256</v>
      </c>
      <c r="AE6" s="158">
        <f>(U6-AB6)</f>
        <v>7.5</v>
      </c>
    </row>
    <row r="7" spans="2:31" ht="15.75" thickBot="1" x14ac:dyDescent="0.3">
      <c r="B7" s="58" t="s">
        <v>28</v>
      </c>
      <c r="C7" s="35" t="s">
        <v>307</v>
      </c>
      <c r="D7" s="191">
        <f>(D5/D6)</f>
        <v>0.1111111111111111</v>
      </c>
      <c r="E7" s="191">
        <f t="shared" ref="E7:H7" si="9">(E5/E6)</f>
        <v>7.8431372549019607E-2</v>
      </c>
      <c r="F7" s="191">
        <f t="shared" si="9"/>
        <v>0.12903225806451613</v>
      </c>
      <c r="G7" s="76">
        <f t="shared" si="9"/>
        <v>0.11320754716981132</v>
      </c>
      <c r="H7" s="76">
        <f t="shared" si="9"/>
        <v>0.17241379310344829</v>
      </c>
      <c r="I7" s="76">
        <f>(I5/I6)</f>
        <v>0.15789473684210525</v>
      </c>
      <c r="J7" s="76">
        <f t="shared" ref="J7:K7" si="10">(J5/J6)</f>
        <v>0.12195121951219512</v>
      </c>
      <c r="K7" s="76">
        <f t="shared" si="10"/>
        <v>0.16</v>
      </c>
      <c r="L7" s="97">
        <f t="shared" ref="L7" si="11">(L5/L6)</f>
        <v>0.14583333333333334</v>
      </c>
      <c r="M7" s="133"/>
      <c r="N7" s="133"/>
      <c r="O7" s="133"/>
      <c r="P7" s="133"/>
      <c r="Q7" s="76">
        <f t="shared" ref="Q7:T7" si="12">(Q5/Q6)</f>
        <v>0.234375</v>
      </c>
      <c r="R7" s="76">
        <f t="shared" si="12"/>
        <v>0.19298245614035087</v>
      </c>
      <c r="S7" s="76">
        <f t="shared" si="12"/>
        <v>0.22580645161290322</v>
      </c>
      <c r="T7" s="76">
        <f t="shared" si="12"/>
        <v>0.2</v>
      </c>
      <c r="U7" s="96">
        <f t="shared" ref="U7:AA7" si="13">(U5/U6)</f>
        <v>0.19354838709677419</v>
      </c>
      <c r="V7" s="97">
        <f t="shared" si="13"/>
        <v>0.20983606557377049</v>
      </c>
      <c r="W7" s="133"/>
      <c r="X7" s="133"/>
      <c r="Y7" s="133"/>
      <c r="Z7" s="133"/>
      <c r="AA7" s="104">
        <f t="shared" si="13"/>
        <v>0.181651376146789</v>
      </c>
      <c r="AB7" s="279"/>
      <c r="AC7" s="279"/>
      <c r="AD7" s="279"/>
      <c r="AE7" s="279"/>
    </row>
    <row r="8" spans="2:31" ht="24" x14ac:dyDescent="0.25">
      <c r="B8" s="26" t="s">
        <v>322</v>
      </c>
      <c r="C8" s="116" t="s">
        <v>307</v>
      </c>
      <c r="D8" s="116">
        <v>5</v>
      </c>
      <c r="E8" s="116">
        <v>5</v>
      </c>
      <c r="F8" s="116">
        <v>8</v>
      </c>
      <c r="G8" s="117">
        <v>7</v>
      </c>
      <c r="H8" s="117">
        <v>10</v>
      </c>
      <c r="I8" s="117">
        <v>7</v>
      </c>
      <c r="J8" s="117">
        <v>5</v>
      </c>
      <c r="K8" s="117">
        <v>8</v>
      </c>
      <c r="L8" s="118">
        <f t="shared" si="0"/>
        <v>37</v>
      </c>
      <c r="M8" s="119">
        <f t="shared" si="1"/>
        <v>7.4</v>
      </c>
      <c r="N8" s="118">
        <f t="shared" si="2"/>
        <v>5</v>
      </c>
      <c r="O8" s="119">
        <f t="shared" si="3"/>
        <v>1.6248076809271921</v>
      </c>
      <c r="P8" s="119">
        <f>(U8-M8)</f>
        <v>4.5999999999999996</v>
      </c>
      <c r="Q8" s="117">
        <v>15</v>
      </c>
      <c r="R8" s="117">
        <v>11</v>
      </c>
      <c r="S8" s="117">
        <v>14</v>
      </c>
      <c r="T8" s="117">
        <v>12</v>
      </c>
      <c r="U8" s="120">
        <v>12</v>
      </c>
      <c r="V8" s="118">
        <f>SUM(Q8:U8)</f>
        <v>64</v>
      </c>
      <c r="W8" s="119">
        <f>AVERAGE(Q8:U8)</f>
        <v>12.8</v>
      </c>
      <c r="X8" s="118">
        <f t="shared" si="4"/>
        <v>4</v>
      </c>
      <c r="Y8" s="119">
        <f>_xlfn.STDEV.P(Q8:U8)</f>
        <v>1.4696938456699069</v>
      </c>
      <c r="Z8" s="119">
        <f>(U8-W8)</f>
        <v>-0.80000000000000071</v>
      </c>
      <c r="AA8" s="121">
        <f t="shared" si="5"/>
        <v>101</v>
      </c>
      <c r="AB8" s="121">
        <f t="shared" si="6"/>
        <v>10.1</v>
      </c>
      <c r="AC8" s="121">
        <f t="shared" si="7"/>
        <v>10</v>
      </c>
      <c r="AD8" s="122">
        <f t="shared" si="8"/>
        <v>3.1128764832546763</v>
      </c>
      <c r="AE8" s="122">
        <f>(U8-AB8)</f>
        <v>1.9000000000000004</v>
      </c>
    </row>
    <row r="9" spans="2:31" ht="24" x14ac:dyDescent="0.25">
      <c r="B9" s="147" t="s">
        <v>430</v>
      </c>
      <c r="C9" s="148" t="s">
        <v>307</v>
      </c>
      <c r="D9" s="148">
        <v>46</v>
      </c>
      <c r="E9" s="148">
        <v>53</v>
      </c>
      <c r="F9" s="148">
        <v>62</v>
      </c>
      <c r="G9" s="149">
        <v>57</v>
      </c>
      <c r="H9" s="149">
        <v>66</v>
      </c>
      <c r="I9" s="149">
        <v>40</v>
      </c>
      <c r="J9" s="149">
        <v>42</v>
      </c>
      <c r="K9" s="149">
        <v>50</v>
      </c>
      <c r="L9" s="15">
        <f t="shared" si="0"/>
        <v>255</v>
      </c>
      <c r="M9" s="69">
        <f t="shared" si="1"/>
        <v>51</v>
      </c>
      <c r="N9" s="15">
        <f t="shared" si="2"/>
        <v>26</v>
      </c>
      <c r="O9" s="69">
        <f t="shared" si="3"/>
        <v>9.633275663033837</v>
      </c>
      <c r="P9" s="159">
        <f>(U9-M9)</f>
        <v>12</v>
      </c>
      <c r="Q9" s="149">
        <v>66</v>
      </c>
      <c r="R9" s="149">
        <v>58</v>
      </c>
      <c r="S9" s="149">
        <v>64</v>
      </c>
      <c r="T9" s="149">
        <v>60</v>
      </c>
      <c r="U9" s="151">
        <v>63</v>
      </c>
      <c r="V9" s="150">
        <f>SUM(Q9:U9)</f>
        <v>311</v>
      </c>
      <c r="W9" s="69">
        <f>AVERAGE(Q9:U9)</f>
        <v>62.2</v>
      </c>
      <c r="X9" s="15">
        <f t="shared" si="4"/>
        <v>8</v>
      </c>
      <c r="Y9" s="69">
        <f>_xlfn.STDEV.P(Q9:U9)</f>
        <v>2.8565713714171399</v>
      </c>
      <c r="Z9" s="159">
        <f>(U9-W9)</f>
        <v>0.79999999999999716</v>
      </c>
      <c r="AA9" s="17">
        <f t="shared" si="5"/>
        <v>566</v>
      </c>
      <c r="AB9" s="17">
        <f t="shared" si="6"/>
        <v>56.6</v>
      </c>
      <c r="AC9" s="17">
        <f t="shared" si="7"/>
        <v>26</v>
      </c>
      <c r="AD9" s="73">
        <f t="shared" si="8"/>
        <v>9.0465463023189141</v>
      </c>
      <c r="AE9" s="158">
        <f>(U9-AB9)</f>
        <v>6.3999999999999986</v>
      </c>
    </row>
    <row r="10" spans="2:31" ht="15.75" thickBot="1" x14ac:dyDescent="0.3">
      <c r="B10" s="58" t="s">
        <v>28</v>
      </c>
      <c r="C10" s="35" t="s">
        <v>307</v>
      </c>
      <c r="D10" s="191">
        <f>(D8/D9)</f>
        <v>0.10869565217391304</v>
      </c>
      <c r="E10" s="191">
        <f t="shared" ref="E10:H10" si="14">(E8/E9)</f>
        <v>9.4339622641509441E-2</v>
      </c>
      <c r="F10" s="191">
        <f t="shared" si="14"/>
        <v>0.12903225806451613</v>
      </c>
      <c r="G10" s="76">
        <f t="shared" si="14"/>
        <v>0.12280701754385964</v>
      </c>
      <c r="H10" s="76">
        <f t="shared" si="14"/>
        <v>0.15151515151515152</v>
      </c>
      <c r="I10" s="76">
        <f>(I8/I9)</f>
        <v>0.17499999999999999</v>
      </c>
      <c r="J10" s="76">
        <f t="shared" ref="J10:K10" si="15">(J8/J9)</f>
        <v>0.11904761904761904</v>
      </c>
      <c r="K10" s="76">
        <f t="shared" si="15"/>
        <v>0.16</v>
      </c>
      <c r="L10" s="97">
        <f t="shared" ref="L10" si="16">(L8/L9)</f>
        <v>0.14509803921568629</v>
      </c>
      <c r="M10" s="133"/>
      <c r="N10" s="133"/>
      <c r="O10" s="133"/>
      <c r="P10" s="133"/>
      <c r="Q10" s="76">
        <f t="shared" ref="Q10:T10" si="17">(Q8/Q9)</f>
        <v>0.22727272727272727</v>
      </c>
      <c r="R10" s="76">
        <f t="shared" si="17"/>
        <v>0.18965517241379309</v>
      </c>
      <c r="S10" s="76">
        <f t="shared" si="17"/>
        <v>0.21875</v>
      </c>
      <c r="T10" s="76">
        <f t="shared" si="17"/>
        <v>0.2</v>
      </c>
      <c r="U10" s="96">
        <f t="shared" ref="U10:AA10" si="18">(U8/U9)</f>
        <v>0.19047619047619047</v>
      </c>
      <c r="V10" s="97">
        <f t="shared" si="18"/>
        <v>0.20578778135048231</v>
      </c>
      <c r="W10" s="133"/>
      <c r="X10" s="133"/>
      <c r="Y10" s="133"/>
      <c r="Z10" s="133"/>
      <c r="AA10" s="104">
        <f t="shared" si="18"/>
        <v>0.17844522968197879</v>
      </c>
      <c r="AB10" s="279"/>
      <c r="AC10" s="279"/>
      <c r="AD10" s="279"/>
      <c r="AE10" s="279"/>
    </row>
    <row r="11" spans="2:31" ht="24" x14ac:dyDescent="0.25">
      <c r="B11" s="26" t="s">
        <v>353</v>
      </c>
      <c r="C11" s="116" t="s">
        <v>307</v>
      </c>
      <c r="D11" s="116">
        <v>8</v>
      </c>
      <c r="E11" s="116">
        <v>6</v>
      </c>
      <c r="F11" s="116">
        <v>9</v>
      </c>
      <c r="G11" s="117">
        <v>12</v>
      </c>
      <c r="H11" s="117">
        <v>12</v>
      </c>
      <c r="I11" s="117">
        <v>8</v>
      </c>
      <c r="J11" s="117">
        <v>6</v>
      </c>
      <c r="K11" s="117">
        <v>10</v>
      </c>
      <c r="L11" s="118">
        <f t="shared" si="0"/>
        <v>48</v>
      </c>
      <c r="M11" s="119">
        <f t="shared" si="1"/>
        <v>9.6</v>
      </c>
      <c r="N11" s="118">
        <f t="shared" si="2"/>
        <v>6</v>
      </c>
      <c r="O11" s="119">
        <f t="shared" si="3"/>
        <v>2.3323807579381204</v>
      </c>
      <c r="P11" s="119">
        <f>(U11-M11)</f>
        <v>3.4000000000000004</v>
      </c>
      <c r="Q11" s="117">
        <v>23</v>
      </c>
      <c r="R11" s="117">
        <v>12</v>
      </c>
      <c r="S11" s="117">
        <v>16</v>
      </c>
      <c r="T11" s="117">
        <v>12</v>
      </c>
      <c r="U11" s="120">
        <v>13</v>
      </c>
      <c r="V11" s="118">
        <f>SUM(Q11:U11)</f>
        <v>76</v>
      </c>
      <c r="W11" s="119">
        <f>AVERAGE(Q11:U11)</f>
        <v>15.2</v>
      </c>
      <c r="X11" s="118">
        <f t="shared" si="4"/>
        <v>11</v>
      </c>
      <c r="Y11" s="119">
        <f>_xlfn.STDEV.P(Q11:U11)</f>
        <v>4.1665333311999317</v>
      </c>
      <c r="Z11" s="119">
        <f>(U11-W11)</f>
        <v>-2.1999999999999993</v>
      </c>
      <c r="AA11" s="121">
        <f t="shared" si="5"/>
        <v>124</v>
      </c>
      <c r="AB11" s="121">
        <f t="shared" si="6"/>
        <v>12.4</v>
      </c>
      <c r="AC11" s="121">
        <f t="shared" si="7"/>
        <v>17</v>
      </c>
      <c r="AD11" s="122">
        <f t="shared" si="8"/>
        <v>4.3863424398922612</v>
      </c>
      <c r="AE11" s="122">
        <f>(U11-AB11)</f>
        <v>0.59999999999999964</v>
      </c>
    </row>
    <row r="12" spans="2:31" ht="24" x14ac:dyDescent="0.25">
      <c r="B12" s="147" t="s">
        <v>431</v>
      </c>
      <c r="C12" s="148" t="s">
        <v>307</v>
      </c>
      <c r="D12" s="148">
        <v>66</v>
      </c>
      <c r="E12" s="148">
        <v>74</v>
      </c>
      <c r="F12" s="148">
        <v>82</v>
      </c>
      <c r="G12" s="149">
        <v>76</v>
      </c>
      <c r="H12" s="149">
        <v>93</v>
      </c>
      <c r="I12" s="149">
        <v>52</v>
      </c>
      <c r="J12" s="149">
        <v>59</v>
      </c>
      <c r="K12" s="149">
        <v>67</v>
      </c>
      <c r="L12" s="15">
        <f t="shared" si="0"/>
        <v>347</v>
      </c>
      <c r="M12" s="69">
        <f t="shared" si="1"/>
        <v>69.400000000000006</v>
      </c>
      <c r="N12" s="15">
        <f t="shared" si="2"/>
        <v>41</v>
      </c>
      <c r="O12" s="69">
        <f t="shared" si="3"/>
        <v>14.263239463740346</v>
      </c>
      <c r="P12" s="69">
        <f>(U12-M12)</f>
        <v>15.599999999999994</v>
      </c>
      <c r="Q12" s="149">
        <v>86</v>
      </c>
      <c r="R12" s="149">
        <v>81</v>
      </c>
      <c r="S12" s="149">
        <v>90</v>
      </c>
      <c r="T12" s="149">
        <v>80</v>
      </c>
      <c r="U12" s="151">
        <v>85</v>
      </c>
      <c r="V12" s="150">
        <f>SUM(Q12:U12)</f>
        <v>422</v>
      </c>
      <c r="W12" s="69">
        <f>AVERAGE(Q12:U12)</f>
        <v>84.4</v>
      </c>
      <c r="X12" s="15">
        <f t="shared" si="4"/>
        <v>10</v>
      </c>
      <c r="Y12" s="69">
        <f>_xlfn.STDEV.P(Q12:U12)</f>
        <v>3.6110940170535577</v>
      </c>
      <c r="Z12" s="69">
        <f>(U12-W12)</f>
        <v>0.59999999999999432</v>
      </c>
      <c r="AA12" s="17">
        <f t="shared" si="5"/>
        <v>769</v>
      </c>
      <c r="AB12" s="17">
        <f t="shared" si="6"/>
        <v>76.900000000000006</v>
      </c>
      <c r="AC12" s="17">
        <f t="shared" si="7"/>
        <v>41</v>
      </c>
      <c r="AD12" s="73">
        <f t="shared" si="8"/>
        <v>12.825365491868059</v>
      </c>
      <c r="AE12" s="73">
        <f>(U12-AB12)</f>
        <v>8.0999999999999943</v>
      </c>
    </row>
    <row r="13" spans="2:31" ht="15.75" thickBot="1" x14ac:dyDescent="0.3">
      <c r="B13" s="58" t="s">
        <v>28</v>
      </c>
      <c r="C13" s="35" t="s">
        <v>307</v>
      </c>
      <c r="D13" s="191">
        <f>(D11/D12)</f>
        <v>0.12121212121212122</v>
      </c>
      <c r="E13" s="191">
        <f t="shared" ref="E13:H13" si="19">(E11/E12)</f>
        <v>8.1081081081081086E-2</v>
      </c>
      <c r="F13" s="191">
        <f t="shared" si="19"/>
        <v>0.10975609756097561</v>
      </c>
      <c r="G13" s="76">
        <f t="shared" si="19"/>
        <v>0.15789473684210525</v>
      </c>
      <c r="H13" s="76">
        <f t="shared" si="19"/>
        <v>0.12903225806451613</v>
      </c>
      <c r="I13" s="76">
        <f>(I11/I12)</f>
        <v>0.15384615384615385</v>
      </c>
      <c r="J13" s="76">
        <f t="shared" ref="J13:K13" si="20">(J11/J12)</f>
        <v>0.10169491525423729</v>
      </c>
      <c r="K13" s="76">
        <f t="shared" si="20"/>
        <v>0.14925373134328357</v>
      </c>
      <c r="L13" s="97">
        <f t="shared" ref="L13" si="21">(L11/L12)</f>
        <v>0.13832853025936601</v>
      </c>
      <c r="M13" s="133"/>
      <c r="N13" s="133"/>
      <c r="O13" s="133"/>
      <c r="P13" s="133"/>
      <c r="Q13" s="76">
        <f t="shared" ref="Q13:T13" si="22">(Q11/Q12)</f>
        <v>0.26744186046511625</v>
      </c>
      <c r="R13" s="76">
        <f t="shared" si="22"/>
        <v>0.14814814814814814</v>
      </c>
      <c r="S13" s="76">
        <f t="shared" si="22"/>
        <v>0.17777777777777778</v>
      </c>
      <c r="T13" s="76">
        <f t="shared" si="22"/>
        <v>0.15</v>
      </c>
      <c r="U13" s="96">
        <f t="shared" ref="U13:AA13" si="23">(U11/U12)</f>
        <v>0.15294117647058825</v>
      </c>
      <c r="V13" s="97">
        <f t="shared" si="23"/>
        <v>0.18009478672985782</v>
      </c>
      <c r="W13" s="133"/>
      <c r="X13" s="133"/>
      <c r="Y13" s="133"/>
      <c r="Z13" s="133"/>
      <c r="AA13" s="104">
        <f t="shared" si="23"/>
        <v>0.16124837451235371</v>
      </c>
      <c r="AB13" s="279"/>
      <c r="AC13" s="279"/>
      <c r="AD13" s="279"/>
      <c r="AE13" s="279"/>
    </row>
    <row r="14" spans="2:31" ht="24" x14ac:dyDescent="0.25">
      <c r="B14" s="26" t="s">
        <v>323</v>
      </c>
      <c r="C14" s="116" t="s">
        <v>307</v>
      </c>
      <c r="D14" s="116">
        <v>10</v>
      </c>
      <c r="E14" s="116">
        <v>11</v>
      </c>
      <c r="F14" s="116">
        <v>15</v>
      </c>
      <c r="G14" s="117">
        <v>12</v>
      </c>
      <c r="H14" s="117">
        <v>19</v>
      </c>
      <c r="I14" s="117">
        <v>12</v>
      </c>
      <c r="J14" s="117">
        <v>13</v>
      </c>
      <c r="K14" s="117">
        <v>16</v>
      </c>
      <c r="L14" s="118">
        <f t="shared" si="0"/>
        <v>72</v>
      </c>
      <c r="M14" s="119">
        <f t="shared" si="1"/>
        <v>14.4</v>
      </c>
      <c r="N14" s="118">
        <f t="shared" si="2"/>
        <v>7</v>
      </c>
      <c r="O14" s="119">
        <f t="shared" si="3"/>
        <v>2.7276363393971712</v>
      </c>
      <c r="P14" s="119">
        <f>(U14-M14)</f>
        <v>12.6</v>
      </c>
      <c r="Q14" s="117">
        <v>35</v>
      </c>
      <c r="R14" s="117">
        <v>25</v>
      </c>
      <c r="S14" s="117">
        <v>34</v>
      </c>
      <c r="T14" s="117">
        <v>24</v>
      </c>
      <c r="U14" s="120">
        <v>27</v>
      </c>
      <c r="V14" s="118">
        <f>SUM(Q14:U14)</f>
        <v>145</v>
      </c>
      <c r="W14" s="119">
        <f>AVERAGE(Q14:U14)</f>
        <v>29</v>
      </c>
      <c r="X14" s="118">
        <f t="shared" si="4"/>
        <v>11</v>
      </c>
      <c r="Y14" s="119">
        <f>_xlfn.STDEV.P(Q14:U14)</f>
        <v>4.6043457732885349</v>
      </c>
      <c r="Z14" s="119">
        <f>(U14-W14)</f>
        <v>-2</v>
      </c>
      <c r="AA14" s="121">
        <f t="shared" si="5"/>
        <v>217</v>
      </c>
      <c r="AB14" s="121">
        <f t="shared" si="6"/>
        <v>21.7</v>
      </c>
      <c r="AC14" s="121">
        <f t="shared" si="7"/>
        <v>23</v>
      </c>
      <c r="AD14" s="122">
        <f t="shared" si="8"/>
        <v>8.2225300242686856</v>
      </c>
      <c r="AE14" s="122">
        <f>(U14-AB14)</f>
        <v>5.3000000000000007</v>
      </c>
    </row>
    <row r="15" spans="2:31" ht="24" x14ac:dyDescent="0.25">
      <c r="B15" s="147" t="s">
        <v>432</v>
      </c>
      <c r="C15" s="148" t="s">
        <v>307</v>
      </c>
      <c r="D15" s="148">
        <v>95</v>
      </c>
      <c r="E15" s="148">
        <v>108</v>
      </c>
      <c r="F15" s="148">
        <v>144</v>
      </c>
      <c r="G15" s="149">
        <v>141</v>
      </c>
      <c r="H15" s="149">
        <v>144</v>
      </c>
      <c r="I15" s="149">
        <v>90</v>
      </c>
      <c r="J15" s="149">
        <v>103</v>
      </c>
      <c r="K15" s="149">
        <v>111</v>
      </c>
      <c r="L15" s="15">
        <f t="shared" si="0"/>
        <v>589</v>
      </c>
      <c r="M15" s="69">
        <f t="shared" si="1"/>
        <v>117.8</v>
      </c>
      <c r="N15" s="15">
        <f t="shared" si="2"/>
        <v>54</v>
      </c>
      <c r="O15" s="69">
        <f t="shared" si="3"/>
        <v>21.273457640919588</v>
      </c>
      <c r="P15" s="69">
        <f>(U15-M15)</f>
        <v>57.2</v>
      </c>
      <c r="Q15" s="149">
        <v>168</v>
      </c>
      <c r="R15" s="149">
        <v>150</v>
      </c>
      <c r="S15" s="149">
        <v>162</v>
      </c>
      <c r="T15" s="149">
        <v>144</v>
      </c>
      <c r="U15" s="151">
        <v>175</v>
      </c>
      <c r="V15" s="150">
        <f>SUM(Q15:U15)</f>
        <v>799</v>
      </c>
      <c r="W15" s="69">
        <f>AVERAGE(Q15:U15)</f>
        <v>159.80000000000001</v>
      </c>
      <c r="X15" s="15">
        <f t="shared" si="4"/>
        <v>31</v>
      </c>
      <c r="Y15" s="69">
        <f>_xlfn.STDEV.P(Q15:U15)</f>
        <v>11.391224692718513</v>
      </c>
      <c r="Z15" s="69">
        <f>(U15-W15)</f>
        <v>15.199999999999989</v>
      </c>
      <c r="AA15" s="17">
        <f t="shared" si="5"/>
        <v>1388</v>
      </c>
      <c r="AB15" s="17">
        <f t="shared" si="6"/>
        <v>138.80000000000001</v>
      </c>
      <c r="AC15" s="17">
        <f t="shared" si="7"/>
        <v>85</v>
      </c>
      <c r="AD15" s="73">
        <f t="shared" si="8"/>
        <v>27.058455240460422</v>
      </c>
      <c r="AE15" s="73">
        <f>(U15-AB15)</f>
        <v>36.199999999999989</v>
      </c>
    </row>
    <row r="16" spans="2:31" x14ac:dyDescent="0.25">
      <c r="B16" s="61" t="s">
        <v>28</v>
      </c>
      <c r="C16" s="68" t="s">
        <v>307</v>
      </c>
      <c r="D16" s="245">
        <f>(D14/D15)</f>
        <v>0.10526315789473684</v>
      </c>
      <c r="E16" s="245">
        <f t="shared" ref="E16:H16" si="24">(E14/E15)</f>
        <v>0.10185185185185185</v>
      </c>
      <c r="F16" s="245">
        <f t="shared" si="24"/>
        <v>0.10416666666666667</v>
      </c>
      <c r="G16" s="75">
        <f t="shared" si="24"/>
        <v>8.5106382978723402E-2</v>
      </c>
      <c r="H16" s="75">
        <f t="shared" si="24"/>
        <v>0.13194444444444445</v>
      </c>
      <c r="I16" s="75">
        <f>(I14/I15)</f>
        <v>0.13333333333333333</v>
      </c>
      <c r="J16" s="75">
        <f t="shared" ref="J16:K16" si="25">(J14/J15)</f>
        <v>0.12621359223300971</v>
      </c>
      <c r="K16" s="75">
        <f t="shared" si="25"/>
        <v>0.14414414414414414</v>
      </c>
      <c r="L16" s="113">
        <f t="shared" ref="L16" si="26">(L14/L15)</f>
        <v>0.12224108658743633</v>
      </c>
      <c r="M16" s="157"/>
      <c r="N16" s="157"/>
      <c r="O16" s="157"/>
      <c r="P16" s="157"/>
      <c r="Q16" s="75">
        <f t="shared" ref="Q16:T16" si="27">(Q14/Q15)</f>
        <v>0.20833333333333334</v>
      </c>
      <c r="R16" s="75">
        <f t="shared" si="27"/>
        <v>0.16666666666666666</v>
      </c>
      <c r="S16" s="75">
        <f t="shared" si="27"/>
        <v>0.20987654320987653</v>
      </c>
      <c r="T16" s="75">
        <f t="shared" si="27"/>
        <v>0.16666666666666666</v>
      </c>
      <c r="U16" s="111">
        <f t="shared" ref="U16:V16" si="28">(U14/U15)</f>
        <v>0.15428571428571428</v>
      </c>
      <c r="V16" s="113">
        <f t="shared" si="28"/>
        <v>0.18147684605757197</v>
      </c>
      <c r="W16" s="157"/>
      <c r="X16" s="157"/>
      <c r="Y16" s="157"/>
      <c r="Z16" s="157"/>
      <c r="AA16" s="112">
        <f>(AA14/AA15)</f>
        <v>0.1563400576368876</v>
      </c>
      <c r="AB16" s="156"/>
      <c r="AC16" s="156"/>
      <c r="AD16" s="156"/>
      <c r="AE16" s="156"/>
    </row>
    <row r="17" spans="2:31" x14ac:dyDescent="0.25">
      <c r="B17" s="294" t="s">
        <v>339</v>
      </c>
      <c r="C17" s="294"/>
      <c r="D17" s="294"/>
      <c r="E17" s="294"/>
      <c r="F17" s="294"/>
      <c r="G17" s="294"/>
      <c r="H17" s="294"/>
      <c r="I17" s="294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</row>
    <row r="19" spans="2:31" x14ac:dyDescent="0.25">
      <c r="B19" s="271"/>
      <c r="C19" s="283" t="s">
        <v>277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</row>
    <row r="20" spans="2:31" ht="24.75" thickBot="1" x14ac:dyDescent="0.3">
      <c r="B20" s="18"/>
      <c r="C20" s="19">
        <v>2009</v>
      </c>
      <c r="D20" s="19">
        <v>2010</v>
      </c>
      <c r="E20" s="19">
        <v>2011</v>
      </c>
      <c r="F20" s="19">
        <v>2012</v>
      </c>
      <c r="G20" s="20">
        <v>2013</v>
      </c>
      <c r="H20" s="20">
        <v>2014</v>
      </c>
      <c r="I20" s="20">
        <v>2015</v>
      </c>
      <c r="J20" s="20">
        <v>2016</v>
      </c>
      <c r="K20" s="20">
        <v>2017</v>
      </c>
      <c r="L20" s="21" t="s">
        <v>0</v>
      </c>
      <c r="M20" s="21" t="s">
        <v>1</v>
      </c>
      <c r="N20" s="21" t="s">
        <v>2</v>
      </c>
      <c r="O20" s="21" t="s">
        <v>3</v>
      </c>
      <c r="P20" s="21" t="s">
        <v>435</v>
      </c>
      <c r="Q20" s="20">
        <v>2018</v>
      </c>
      <c r="R20" s="20">
        <v>2019</v>
      </c>
      <c r="S20" s="20">
        <v>2020</v>
      </c>
      <c r="T20" s="20">
        <v>2021</v>
      </c>
      <c r="U20" s="22">
        <v>2022</v>
      </c>
      <c r="V20" s="21" t="s">
        <v>0</v>
      </c>
      <c r="W20" s="21" t="s">
        <v>1</v>
      </c>
      <c r="X20" s="21" t="s">
        <v>2</v>
      </c>
      <c r="Y20" s="21" t="s">
        <v>3</v>
      </c>
      <c r="Z20" s="21" t="s">
        <v>435</v>
      </c>
      <c r="AA20" s="23" t="s">
        <v>5</v>
      </c>
      <c r="AB20" s="23" t="s">
        <v>6</v>
      </c>
      <c r="AC20" s="23" t="s">
        <v>7</v>
      </c>
      <c r="AD20" s="23" t="s">
        <v>8</v>
      </c>
      <c r="AE20" s="23" t="s">
        <v>435</v>
      </c>
    </row>
    <row r="21" spans="2:31" ht="24" x14ac:dyDescent="0.25">
      <c r="B21" s="26" t="s">
        <v>227</v>
      </c>
      <c r="C21" s="13" t="s">
        <v>307</v>
      </c>
      <c r="D21" s="13">
        <v>1</v>
      </c>
      <c r="E21" s="13">
        <v>1</v>
      </c>
      <c r="F21" s="13">
        <v>0</v>
      </c>
      <c r="G21" s="14">
        <v>2</v>
      </c>
      <c r="H21" s="14">
        <v>0</v>
      </c>
      <c r="I21" s="14">
        <v>0</v>
      </c>
      <c r="J21" s="14">
        <v>0</v>
      </c>
      <c r="K21" s="14">
        <v>1</v>
      </c>
      <c r="L21" s="15">
        <f>SUM(G21:K21)</f>
        <v>3</v>
      </c>
      <c r="M21" s="69">
        <f>AVERAGE(G21:K21)</f>
        <v>0.6</v>
      </c>
      <c r="N21" s="15">
        <f>MAX(G21:K21)-MIN(G21:K21)</f>
        <v>2</v>
      </c>
      <c r="O21" s="69">
        <f>_xlfn.STDEV.P(G21:K21)</f>
        <v>0.8</v>
      </c>
      <c r="P21" s="69">
        <f>(U21-M21)</f>
        <v>1.4</v>
      </c>
      <c r="Q21" s="14">
        <v>1</v>
      </c>
      <c r="R21" s="14">
        <v>0</v>
      </c>
      <c r="S21" s="14">
        <v>1</v>
      </c>
      <c r="T21" s="14">
        <v>1</v>
      </c>
      <c r="U21" s="16">
        <v>2</v>
      </c>
      <c r="V21" s="15">
        <f>SUM(Q21:U21)</f>
        <v>5</v>
      </c>
      <c r="W21" s="15">
        <f>AVERAGE(Q21:U21)</f>
        <v>1</v>
      </c>
      <c r="X21" s="15">
        <f>MAX(Q21:U21)-MIN(Q21:U21)</f>
        <v>2</v>
      </c>
      <c r="Y21" s="69">
        <f>_xlfn.STDEV.P(Q21:U21)</f>
        <v>0.63245553203367588</v>
      </c>
      <c r="Z21" s="69">
        <f>(U21-W21)</f>
        <v>1</v>
      </c>
      <c r="AA21" s="17">
        <f>SUM(Q21:U21,G21:K21)</f>
        <v>8</v>
      </c>
      <c r="AB21" s="17">
        <f>AVERAGE(Q21:U21,G21:K21)</f>
        <v>0.8</v>
      </c>
      <c r="AC21" s="17">
        <f>MAX(Q21:U21,G21:K21)-MIN(Q21:U21,G21:K21)</f>
        <v>2</v>
      </c>
      <c r="AD21" s="73">
        <f>_xlfn.STDEV.P(Q21:U21,G21:K21)</f>
        <v>0.74833147735478833</v>
      </c>
      <c r="AE21" s="73">
        <f>(U21-AB21)</f>
        <v>1.2</v>
      </c>
    </row>
    <row r="22" spans="2:31" ht="15.75" thickBot="1" x14ac:dyDescent="0.3">
      <c r="B22" s="58" t="s">
        <v>28</v>
      </c>
      <c r="C22" s="35" t="s">
        <v>307</v>
      </c>
      <c r="D22" s="191">
        <f>(D21/D35)</f>
        <v>0.2</v>
      </c>
      <c r="E22" s="191">
        <f t="shared" ref="E22:H22" si="29">(E21/E35)</f>
        <v>0.2</v>
      </c>
      <c r="F22" s="191">
        <f t="shared" si="29"/>
        <v>0</v>
      </c>
      <c r="G22" s="76">
        <f t="shared" si="29"/>
        <v>0.2857142857142857</v>
      </c>
      <c r="H22" s="76">
        <f t="shared" si="29"/>
        <v>0</v>
      </c>
      <c r="I22" s="76">
        <f>(I21/I35)</f>
        <v>0</v>
      </c>
      <c r="J22" s="76">
        <f t="shared" ref="J22:K22" si="30">(J21/J35)</f>
        <v>0</v>
      </c>
      <c r="K22" s="76">
        <f t="shared" si="30"/>
        <v>0.125</v>
      </c>
      <c r="L22" s="97">
        <f t="shared" ref="L22" si="31">(L21/L35)</f>
        <v>8.1081081081081086E-2</v>
      </c>
      <c r="M22" s="106"/>
      <c r="N22" s="106"/>
      <c r="O22" s="106"/>
      <c r="P22" s="106"/>
      <c r="Q22" s="76">
        <f t="shared" ref="Q22:T22" si="32">(Q21/Q35)</f>
        <v>6.6666666666666666E-2</v>
      </c>
      <c r="R22" s="76">
        <f t="shared" si="32"/>
        <v>0</v>
      </c>
      <c r="S22" s="76">
        <f t="shared" si="32"/>
        <v>7.1428571428571425E-2</v>
      </c>
      <c r="T22" s="76">
        <f t="shared" si="32"/>
        <v>8.3333333333333329E-2</v>
      </c>
      <c r="U22" s="96">
        <f t="shared" ref="U22:AA22" si="33">(U21/U35)</f>
        <v>0.16666666666666666</v>
      </c>
      <c r="V22" s="97">
        <f t="shared" si="33"/>
        <v>7.8125E-2</v>
      </c>
      <c r="W22" s="106"/>
      <c r="X22" s="106"/>
      <c r="Y22" s="106"/>
      <c r="Z22" s="106"/>
      <c r="AA22" s="104">
        <f t="shared" si="33"/>
        <v>7.9207920792079209E-2</v>
      </c>
      <c r="AB22" s="110"/>
      <c r="AC22" s="110"/>
      <c r="AD22" s="110"/>
      <c r="AE22" s="110"/>
    </row>
    <row r="23" spans="2:31" ht="24" x14ac:dyDescent="0.25">
      <c r="B23" s="26" t="s">
        <v>228</v>
      </c>
      <c r="C23" s="13" t="s">
        <v>307</v>
      </c>
      <c r="D23" s="13">
        <v>0</v>
      </c>
      <c r="E23" s="13">
        <v>0</v>
      </c>
      <c r="F23" s="13">
        <v>3</v>
      </c>
      <c r="G23" s="14">
        <v>4</v>
      </c>
      <c r="H23" s="14">
        <v>1</v>
      </c>
      <c r="I23" s="14">
        <v>1</v>
      </c>
      <c r="J23" s="14">
        <v>1</v>
      </c>
      <c r="K23" s="14">
        <v>0</v>
      </c>
      <c r="L23" s="15">
        <f t="shared" ref="L23:L36" si="34">SUM(G23:K23)</f>
        <v>7</v>
      </c>
      <c r="M23" s="69">
        <f t="shared" ref="M23:M36" si="35">AVERAGE(G23:K23)</f>
        <v>1.4</v>
      </c>
      <c r="N23" s="15">
        <f t="shared" ref="N23:N36" si="36">MAX(G23:K23)-MIN(G23:K23)</f>
        <v>4</v>
      </c>
      <c r="O23" s="69">
        <f t="shared" ref="O23:O36" si="37">_xlfn.STDEV.P(G23:K23)</f>
        <v>1.3564659966250536</v>
      </c>
      <c r="P23" s="69">
        <f>(U23-M23)</f>
        <v>1.6</v>
      </c>
      <c r="Q23" s="14">
        <v>2</v>
      </c>
      <c r="R23" s="14">
        <v>4</v>
      </c>
      <c r="S23" s="14">
        <v>3</v>
      </c>
      <c r="T23" s="14">
        <v>2</v>
      </c>
      <c r="U23" s="16">
        <v>3</v>
      </c>
      <c r="V23" s="15">
        <f>SUM(Q23:U23)</f>
        <v>14</v>
      </c>
      <c r="W23" s="15">
        <f>AVERAGE(Q23:U23)</f>
        <v>2.8</v>
      </c>
      <c r="X23" s="15">
        <f>MAX(Q23:U23)-MIN(Q23:U23)</f>
        <v>2</v>
      </c>
      <c r="Y23" s="69">
        <f>_xlfn.STDEV.P(Q23:U23)</f>
        <v>0.74833147735478833</v>
      </c>
      <c r="Z23" s="69">
        <f t="shared" ref="Z23:Z33" si="38">(U23-W23)</f>
        <v>0.20000000000000018</v>
      </c>
      <c r="AA23" s="17">
        <f t="shared" ref="AA23:AA36" si="39">SUM(Q23:U23,G23:K23)</f>
        <v>21</v>
      </c>
      <c r="AB23" s="17">
        <f t="shared" ref="AB23:AB36" si="40">AVERAGE(Q23:U23,G23:K23)</f>
        <v>2.1</v>
      </c>
      <c r="AC23" s="17">
        <f t="shared" ref="AC23:AC36" si="41">MAX(Q23:U23,G23:K23)-MIN(Q23:U23,G23:K23)</f>
        <v>4</v>
      </c>
      <c r="AD23" s="73">
        <f t="shared" ref="AD23:AD36" si="42">_xlfn.STDEV.P(Q23:U23,G23:K23)</f>
        <v>1.3</v>
      </c>
      <c r="AE23" s="73">
        <f t="shared" ref="AE23:AE33" si="43">(U23-AB23)</f>
        <v>0.89999999999999991</v>
      </c>
    </row>
    <row r="24" spans="2:31" ht="15.75" thickBot="1" x14ac:dyDescent="0.3">
      <c r="B24" s="58" t="s">
        <v>28</v>
      </c>
      <c r="C24" s="35" t="s">
        <v>307</v>
      </c>
      <c r="D24" s="191">
        <f>(D23/D35)</f>
        <v>0</v>
      </c>
      <c r="E24" s="191">
        <f t="shared" ref="E24:H24" si="44">(E23/E35)</f>
        <v>0</v>
      </c>
      <c r="F24" s="191">
        <f t="shared" si="44"/>
        <v>0.375</v>
      </c>
      <c r="G24" s="76">
        <f t="shared" si="44"/>
        <v>0.5714285714285714</v>
      </c>
      <c r="H24" s="76">
        <f t="shared" si="44"/>
        <v>0.1</v>
      </c>
      <c r="I24" s="76">
        <f>(I23/I35)</f>
        <v>0.14285714285714285</v>
      </c>
      <c r="J24" s="76">
        <f t="shared" ref="J24:K24" si="45">(J23/J35)</f>
        <v>0.2</v>
      </c>
      <c r="K24" s="76">
        <f t="shared" si="45"/>
        <v>0</v>
      </c>
      <c r="L24" s="97">
        <f t="shared" ref="L24" si="46">(L23/L35)</f>
        <v>0.1891891891891892</v>
      </c>
      <c r="M24" s="106"/>
      <c r="N24" s="106"/>
      <c r="O24" s="106"/>
      <c r="P24" s="106"/>
      <c r="Q24" s="76">
        <f t="shared" ref="Q24:T24" si="47">(Q23/Q35)</f>
        <v>0.13333333333333333</v>
      </c>
      <c r="R24" s="76">
        <f t="shared" si="47"/>
        <v>0.36363636363636365</v>
      </c>
      <c r="S24" s="76">
        <f t="shared" si="47"/>
        <v>0.21428571428571427</v>
      </c>
      <c r="T24" s="76">
        <f t="shared" si="47"/>
        <v>0.16666666666666666</v>
      </c>
      <c r="U24" s="96">
        <f t="shared" ref="U24:AA24" si="48">(U23/U35)</f>
        <v>0.25</v>
      </c>
      <c r="V24" s="97">
        <f t="shared" si="48"/>
        <v>0.21875</v>
      </c>
      <c r="W24" s="106"/>
      <c r="X24" s="106"/>
      <c r="Y24" s="106"/>
      <c r="Z24" s="106"/>
      <c r="AA24" s="104">
        <f t="shared" si="48"/>
        <v>0.20792079207920791</v>
      </c>
      <c r="AB24" s="110"/>
      <c r="AC24" s="110"/>
      <c r="AD24" s="110"/>
      <c r="AE24" s="110"/>
    </row>
    <row r="25" spans="2:31" x14ac:dyDescent="0.25">
      <c r="B25" s="26" t="s">
        <v>84</v>
      </c>
      <c r="C25" s="13" t="s">
        <v>307</v>
      </c>
      <c r="D25" s="13">
        <v>2</v>
      </c>
      <c r="E25" s="13">
        <v>1</v>
      </c>
      <c r="F25" s="13">
        <v>1</v>
      </c>
      <c r="G25" s="14">
        <v>0</v>
      </c>
      <c r="H25" s="14">
        <v>1</v>
      </c>
      <c r="I25" s="14">
        <v>1</v>
      </c>
      <c r="J25" s="14">
        <v>2</v>
      </c>
      <c r="K25" s="14">
        <v>2</v>
      </c>
      <c r="L25" s="15">
        <f t="shared" si="34"/>
        <v>6</v>
      </c>
      <c r="M25" s="69">
        <f t="shared" si="35"/>
        <v>1.2</v>
      </c>
      <c r="N25" s="15">
        <f t="shared" si="36"/>
        <v>2</v>
      </c>
      <c r="O25" s="69">
        <f t="shared" si="37"/>
        <v>0.74833147735478833</v>
      </c>
      <c r="P25" s="69">
        <f>(U25-M25)</f>
        <v>2.8</v>
      </c>
      <c r="Q25" s="14">
        <v>5</v>
      </c>
      <c r="R25" s="14">
        <v>3</v>
      </c>
      <c r="S25" s="14">
        <v>2</v>
      </c>
      <c r="T25" s="14">
        <v>5</v>
      </c>
      <c r="U25" s="16">
        <v>4</v>
      </c>
      <c r="V25" s="15">
        <f>SUM(Q25:U25)</f>
        <v>19</v>
      </c>
      <c r="W25" s="15">
        <f>AVERAGE(Q25:U25)</f>
        <v>3.8</v>
      </c>
      <c r="X25" s="15">
        <f>MAX(Q25:U25)-MIN(Q25:U25)</f>
        <v>3</v>
      </c>
      <c r="Y25" s="69">
        <f>_xlfn.STDEV.P(Q25:U25)</f>
        <v>1.1661903789690602</v>
      </c>
      <c r="Z25" s="69">
        <f t="shared" si="38"/>
        <v>0.20000000000000018</v>
      </c>
      <c r="AA25" s="17">
        <f t="shared" si="39"/>
        <v>25</v>
      </c>
      <c r="AB25" s="17">
        <f t="shared" si="40"/>
        <v>2.5</v>
      </c>
      <c r="AC25" s="17">
        <f t="shared" si="41"/>
        <v>5</v>
      </c>
      <c r="AD25" s="73">
        <f t="shared" si="42"/>
        <v>1.6278820596099706</v>
      </c>
      <c r="AE25" s="73">
        <f t="shared" si="43"/>
        <v>1.5</v>
      </c>
    </row>
    <row r="26" spans="2:31" ht="15.75" thickBot="1" x14ac:dyDescent="0.3">
      <c r="B26" s="58" t="s">
        <v>28</v>
      </c>
      <c r="C26" s="35" t="s">
        <v>307</v>
      </c>
      <c r="D26" s="191">
        <f>(D25/D35)</f>
        <v>0.4</v>
      </c>
      <c r="E26" s="191">
        <f t="shared" ref="E26:H26" si="49">(E25/E35)</f>
        <v>0.2</v>
      </c>
      <c r="F26" s="191">
        <f t="shared" si="49"/>
        <v>0.125</v>
      </c>
      <c r="G26" s="76">
        <f t="shared" si="49"/>
        <v>0</v>
      </c>
      <c r="H26" s="76">
        <f t="shared" si="49"/>
        <v>0.1</v>
      </c>
      <c r="I26" s="76">
        <f>(I25/I35)</f>
        <v>0.14285714285714285</v>
      </c>
      <c r="J26" s="76">
        <f t="shared" ref="J26:K26" si="50">(J25/J35)</f>
        <v>0.4</v>
      </c>
      <c r="K26" s="76">
        <f t="shared" si="50"/>
        <v>0.25</v>
      </c>
      <c r="L26" s="97">
        <f t="shared" ref="L26" si="51">(L25/L35)</f>
        <v>0.16216216216216217</v>
      </c>
      <c r="M26" s="106"/>
      <c r="N26" s="106"/>
      <c r="O26" s="106"/>
      <c r="P26" s="106"/>
      <c r="Q26" s="76">
        <f t="shared" ref="Q26:T26" si="52">(Q25/Q35)</f>
        <v>0.33333333333333331</v>
      </c>
      <c r="R26" s="76">
        <f t="shared" si="52"/>
        <v>0.27272727272727271</v>
      </c>
      <c r="S26" s="76">
        <f t="shared" si="52"/>
        <v>0.14285714285714285</v>
      </c>
      <c r="T26" s="76">
        <f t="shared" si="52"/>
        <v>0.41666666666666669</v>
      </c>
      <c r="U26" s="96">
        <f t="shared" ref="U26:AA26" si="53">(U25/U35)</f>
        <v>0.33333333333333331</v>
      </c>
      <c r="V26" s="97">
        <f t="shared" si="53"/>
        <v>0.296875</v>
      </c>
      <c r="W26" s="106"/>
      <c r="X26" s="106"/>
      <c r="Y26" s="106"/>
      <c r="Z26" s="106"/>
      <c r="AA26" s="104">
        <f t="shared" si="53"/>
        <v>0.24752475247524752</v>
      </c>
      <c r="AB26" s="110"/>
      <c r="AC26" s="110"/>
      <c r="AD26" s="110"/>
      <c r="AE26" s="110"/>
    </row>
    <row r="27" spans="2:31" x14ac:dyDescent="0.25">
      <c r="B27" s="26" t="s">
        <v>229</v>
      </c>
      <c r="C27" s="13" t="s">
        <v>307</v>
      </c>
      <c r="D27" s="13">
        <v>0</v>
      </c>
      <c r="E27" s="13">
        <v>0</v>
      </c>
      <c r="F27" s="1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f t="shared" si="34"/>
        <v>0</v>
      </c>
      <c r="M27" s="69">
        <f t="shared" si="35"/>
        <v>0</v>
      </c>
      <c r="N27" s="15">
        <f t="shared" si="36"/>
        <v>0</v>
      </c>
      <c r="O27" s="69">
        <f t="shared" si="37"/>
        <v>0</v>
      </c>
      <c r="P27" s="69">
        <f>(U27-M27)</f>
        <v>0</v>
      </c>
      <c r="Q27" s="14">
        <v>1</v>
      </c>
      <c r="R27" s="14">
        <v>2</v>
      </c>
      <c r="S27" s="14">
        <v>1</v>
      </c>
      <c r="T27" s="14">
        <v>0</v>
      </c>
      <c r="U27" s="16">
        <v>0</v>
      </c>
      <c r="V27" s="15">
        <f>SUM(Q27:U27)</f>
        <v>4</v>
      </c>
      <c r="W27" s="15">
        <f>AVERAGE(Q27:U27)</f>
        <v>0.8</v>
      </c>
      <c r="X27" s="15">
        <f>MAX(Q27:U27)-MIN(Q27:U27)</f>
        <v>2</v>
      </c>
      <c r="Y27" s="69">
        <f>_xlfn.STDEV.P(Q27:U27)</f>
        <v>0.74833147735478833</v>
      </c>
      <c r="Z27" s="69">
        <f t="shared" si="38"/>
        <v>-0.8</v>
      </c>
      <c r="AA27" s="17">
        <f t="shared" si="39"/>
        <v>4</v>
      </c>
      <c r="AB27" s="17">
        <f t="shared" si="40"/>
        <v>0.4</v>
      </c>
      <c r="AC27" s="17">
        <f t="shared" si="41"/>
        <v>2</v>
      </c>
      <c r="AD27" s="73">
        <f t="shared" si="42"/>
        <v>0.66332495807107994</v>
      </c>
      <c r="AE27" s="73">
        <f t="shared" si="43"/>
        <v>-0.4</v>
      </c>
    </row>
    <row r="28" spans="2:31" ht="15.75" thickBot="1" x14ac:dyDescent="0.3">
      <c r="B28" s="58" t="s">
        <v>28</v>
      </c>
      <c r="C28" s="35" t="s">
        <v>307</v>
      </c>
      <c r="D28" s="191">
        <f>(D27/D35)</f>
        <v>0</v>
      </c>
      <c r="E28" s="191">
        <f t="shared" ref="E28:H28" si="54">(E27/E35)</f>
        <v>0</v>
      </c>
      <c r="F28" s="191">
        <f t="shared" si="54"/>
        <v>0</v>
      </c>
      <c r="G28" s="76">
        <f t="shared" si="54"/>
        <v>0</v>
      </c>
      <c r="H28" s="76">
        <f t="shared" si="54"/>
        <v>0</v>
      </c>
      <c r="I28" s="76">
        <f>(I27/I35)</f>
        <v>0</v>
      </c>
      <c r="J28" s="76">
        <f t="shared" ref="J28:K28" si="55">(J27/J35)</f>
        <v>0</v>
      </c>
      <c r="K28" s="76">
        <f t="shared" si="55"/>
        <v>0</v>
      </c>
      <c r="L28" s="97">
        <f t="shared" ref="L28" si="56">(L27/L35)</f>
        <v>0</v>
      </c>
      <c r="M28" s="106"/>
      <c r="N28" s="106"/>
      <c r="O28" s="106"/>
      <c r="P28" s="106"/>
      <c r="Q28" s="76">
        <f t="shared" ref="Q28:T28" si="57">(Q27/Q35)</f>
        <v>6.6666666666666666E-2</v>
      </c>
      <c r="R28" s="76">
        <f t="shared" si="57"/>
        <v>0.18181818181818182</v>
      </c>
      <c r="S28" s="76">
        <f t="shared" si="57"/>
        <v>7.1428571428571425E-2</v>
      </c>
      <c r="T28" s="76">
        <f t="shared" si="57"/>
        <v>0</v>
      </c>
      <c r="U28" s="96">
        <f t="shared" ref="U28:AA28" si="58">(U27/U35)</f>
        <v>0</v>
      </c>
      <c r="V28" s="97">
        <f t="shared" si="58"/>
        <v>6.25E-2</v>
      </c>
      <c r="W28" s="106"/>
      <c r="X28" s="106"/>
      <c r="Y28" s="106"/>
      <c r="Z28" s="106"/>
      <c r="AA28" s="104">
        <f t="shared" si="58"/>
        <v>3.9603960396039604E-2</v>
      </c>
      <c r="AB28" s="110"/>
      <c r="AC28" s="110"/>
      <c r="AD28" s="110"/>
      <c r="AE28" s="110"/>
    </row>
    <row r="29" spans="2:31" x14ac:dyDescent="0.25">
      <c r="B29" s="26" t="s">
        <v>230</v>
      </c>
      <c r="C29" s="13" t="s">
        <v>307</v>
      </c>
      <c r="D29" s="13">
        <v>0</v>
      </c>
      <c r="E29" s="13">
        <v>1</v>
      </c>
      <c r="F29" s="13">
        <v>0</v>
      </c>
      <c r="G29" s="14">
        <v>2</v>
      </c>
      <c r="H29" s="14">
        <v>2</v>
      </c>
      <c r="I29" s="14">
        <v>0</v>
      </c>
      <c r="J29" s="14">
        <v>1</v>
      </c>
      <c r="K29" s="14">
        <v>0</v>
      </c>
      <c r="L29" s="15">
        <f t="shared" si="34"/>
        <v>5</v>
      </c>
      <c r="M29" s="69">
        <f t="shared" si="35"/>
        <v>1</v>
      </c>
      <c r="N29" s="15">
        <f t="shared" si="36"/>
        <v>2</v>
      </c>
      <c r="O29" s="69">
        <f t="shared" si="37"/>
        <v>0.89442719099991586</v>
      </c>
      <c r="P29" s="69">
        <f>(U29-M29)</f>
        <v>1</v>
      </c>
      <c r="Q29" s="14">
        <v>2</v>
      </c>
      <c r="R29" s="14">
        <v>0</v>
      </c>
      <c r="S29" s="14">
        <v>2</v>
      </c>
      <c r="T29" s="14">
        <v>0</v>
      </c>
      <c r="U29" s="16">
        <v>2</v>
      </c>
      <c r="V29" s="15">
        <f>SUM(Q29:U29)</f>
        <v>6</v>
      </c>
      <c r="W29" s="15">
        <f>AVERAGE(Q29:U29)</f>
        <v>1.2</v>
      </c>
      <c r="X29" s="15">
        <f>MAX(Q29:U29)-MIN(Q29:U29)</f>
        <v>2</v>
      </c>
      <c r="Y29" s="69">
        <f>_xlfn.STDEV.P(Q29:U29)</f>
        <v>0.9797958971132712</v>
      </c>
      <c r="Z29" s="69">
        <f t="shared" si="38"/>
        <v>0.8</v>
      </c>
      <c r="AA29" s="17">
        <f t="shared" si="39"/>
        <v>11</v>
      </c>
      <c r="AB29" s="17">
        <f t="shared" si="40"/>
        <v>1.1000000000000001</v>
      </c>
      <c r="AC29" s="17">
        <f t="shared" si="41"/>
        <v>2</v>
      </c>
      <c r="AD29" s="73">
        <f t="shared" si="42"/>
        <v>0.94339811320566036</v>
      </c>
      <c r="AE29" s="73">
        <f t="shared" si="43"/>
        <v>0.89999999999999991</v>
      </c>
    </row>
    <row r="30" spans="2:31" ht="15.75" thickBot="1" x14ac:dyDescent="0.3">
      <c r="B30" s="58" t="s">
        <v>28</v>
      </c>
      <c r="C30" s="35" t="s">
        <v>307</v>
      </c>
      <c r="D30" s="191">
        <f>(D29/D35)</f>
        <v>0</v>
      </c>
      <c r="E30" s="191">
        <f t="shared" ref="E30:H30" si="59">(E29/E35)</f>
        <v>0.2</v>
      </c>
      <c r="F30" s="191">
        <f t="shared" si="59"/>
        <v>0</v>
      </c>
      <c r="G30" s="76">
        <f t="shared" si="59"/>
        <v>0.2857142857142857</v>
      </c>
      <c r="H30" s="76">
        <f t="shared" si="59"/>
        <v>0.2</v>
      </c>
      <c r="I30" s="76">
        <f>(I29/I35)</f>
        <v>0</v>
      </c>
      <c r="J30" s="76">
        <f t="shared" ref="J30:K30" si="60">(J29/J35)</f>
        <v>0.2</v>
      </c>
      <c r="K30" s="76">
        <f t="shared" si="60"/>
        <v>0</v>
      </c>
      <c r="L30" s="97">
        <f t="shared" ref="L30" si="61">(L29/L35)</f>
        <v>0.13513513513513514</v>
      </c>
      <c r="M30" s="106"/>
      <c r="N30" s="106"/>
      <c r="O30" s="106"/>
      <c r="P30" s="106"/>
      <c r="Q30" s="76">
        <f t="shared" ref="Q30:T30" si="62">(Q29/Q35)</f>
        <v>0.13333333333333333</v>
      </c>
      <c r="R30" s="76">
        <f t="shared" si="62"/>
        <v>0</v>
      </c>
      <c r="S30" s="76">
        <f t="shared" si="62"/>
        <v>0.14285714285714285</v>
      </c>
      <c r="T30" s="76">
        <f t="shared" si="62"/>
        <v>0</v>
      </c>
      <c r="U30" s="96">
        <f t="shared" ref="U30:AA30" si="63">(U29/U35)</f>
        <v>0.16666666666666666</v>
      </c>
      <c r="V30" s="97">
        <f t="shared" si="63"/>
        <v>9.375E-2</v>
      </c>
      <c r="W30" s="106"/>
      <c r="X30" s="106"/>
      <c r="Y30" s="106"/>
      <c r="Z30" s="106"/>
      <c r="AA30" s="104">
        <f t="shared" si="63"/>
        <v>0.10891089108910891</v>
      </c>
      <c r="AB30" s="110"/>
      <c r="AC30" s="110"/>
      <c r="AD30" s="110"/>
      <c r="AE30" s="110"/>
    </row>
    <row r="31" spans="2:31" x14ac:dyDescent="0.25">
      <c r="B31" s="26" t="s">
        <v>231</v>
      </c>
      <c r="C31" s="13" t="s">
        <v>307</v>
      </c>
      <c r="D31" s="13">
        <v>1</v>
      </c>
      <c r="E31" s="13">
        <v>1</v>
      </c>
      <c r="F31" s="13">
        <v>0</v>
      </c>
      <c r="G31" s="14">
        <v>2</v>
      </c>
      <c r="H31" s="14">
        <v>1</v>
      </c>
      <c r="I31" s="14">
        <v>0</v>
      </c>
      <c r="J31" s="14">
        <v>0</v>
      </c>
      <c r="K31" s="14">
        <v>0</v>
      </c>
      <c r="L31" s="15">
        <f t="shared" si="34"/>
        <v>3</v>
      </c>
      <c r="M31" s="69">
        <f t="shared" si="35"/>
        <v>0.6</v>
      </c>
      <c r="N31" s="15">
        <f t="shared" si="36"/>
        <v>2</v>
      </c>
      <c r="O31" s="69">
        <f t="shared" si="37"/>
        <v>0.8</v>
      </c>
      <c r="P31" s="69">
        <f>(U31-M31)</f>
        <v>0.4</v>
      </c>
      <c r="Q31" s="14">
        <v>2</v>
      </c>
      <c r="R31" s="14">
        <v>1</v>
      </c>
      <c r="S31" s="14">
        <v>2</v>
      </c>
      <c r="T31" s="14">
        <v>0</v>
      </c>
      <c r="U31" s="16">
        <v>1</v>
      </c>
      <c r="V31" s="15">
        <f>SUM(Q31:U31)</f>
        <v>6</v>
      </c>
      <c r="W31" s="15">
        <f>AVERAGE(Q31:U31)</f>
        <v>1.2</v>
      </c>
      <c r="X31" s="15">
        <f>MAX(Q31:U31)-MIN(Q31:U31)</f>
        <v>2</v>
      </c>
      <c r="Y31" s="69">
        <f>_xlfn.STDEV.P(Q31:U31)</f>
        <v>0.74833147735478833</v>
      </c>
      <c r="Z31" s="69">
        <f t="shared" si="38"/>
        <v>-0.19999999999999996</v>
      </c>
      <c r="AA31" s="17">
        <f t="shared" si="39"/>
        <v>9</v>
      </c>
      <c r="AB31" s="17">
        <f t="shared" si="40"/>
        <v>0.9</v>
      </c>
      <c r="AC31" s="17">
        <f t="shared" si="41"/>
        <v>2</v>
      </c>
      <c r="AD31" s="73">
        <f t="shared" si="42"/>
        <v>0.83066238629180744</v>
      </c>
      <c r="AE31" s="73">
        <f t="shared" si="43"/>
        <v>9.9999999999999978E-2</v>
      </c>
    </row>
    <row r="32" spans="2:31" ht="15.75" thickBot="1" x14ac:dyDescent="0.3">
      <c r="B32" s="58" t="s">
        <v>28</v>
      </c>
      <c r="C32" s="35" t="s">
        <v>307</v>
      </c>
      <c r="D32" s="191">
        <f>(D31/D35)</f>
        <v>0.2</v>
      </c>
      <c r="E32" s="191">
        <f t="shared" ref="E32:H32" si="64">(E31/E35)</f>
        <v>0.2</v>
      </c>
      <c r="F32" s="191">
        <f t="shared" si="64"/>
        <v>0</v>
      </c>
      <c r="G32" s="76">
        <f t="shared" si="64"/>
        <v>0.2857142857142857</v>
      </c>
      <c r="H32" s="76">
        <f t="shared" si="64"/>
        <v>0.1</v>
      </c>
      <c r="I32" s="76">
        <f>(I31/I35)</f>
        <v>0</v>
      </c>
      <c r="J32" s="76">
        <f t="shared" ref="J32:K32" si="65">(J31/J35)</f>
        <v>0</v>
      </c>
      <c r="K32" s="76">
        <f t="shared" si="65"/>
        <v>0</v>
      </c>
      <c r="L32" s="97">
        <f t="shared" ref="L32" si="66">(L31/L35)</f>
        <v>8.1081081081081086E-2</v>
      </c>
      <c r="M32" s="106"/>
      <c r="N32" s="106"/>
      <c r="O32" s="106"/>
      <c r="P32" s="106"/>
      <c r="Q32" s="76">
        <f t="shared" ref="Q32:T32" si="67">(Q31/Q35)</f>
        <v>0.13333333333333333</v>
      </c>
      <c r="R32" s="76">
        <f t="shared" si="67"/>
        <v>9.0909090909090912E-2</v>
      </c>
      <c r="S32" s="76">
        <f t="shared" si="67"/>
        <v>0.14285714285714285</v>
      </c>
      <c r="T32" s="76">
        <f t="shared" si="67"/>
        <v>0</v>
      </c>
      <c r="U32" s="96">
        <f t="shared" ref="U32:AA32" si="68">(U31/U35)</f>
        <v>8.3333333333333329E-2</v>
      </c>
      <c r="V32" s="97">
        <f t="shared" si="68"/>
        <v>9.375E-2</v>
      </c>
      <c r="W32" s="106"/>
      <c r="X32" s="106"/>
      <c r="Y32" s="106"/>
      <c r="Z32" s="106"/>
      <c r="AA32" s="104">
        <f t="shared" si="68"/>
        <v>8.9108910891089105E-2</v>
      </c>
      <c r="AB32" s="110"/>
      <c r="AC32" s="110"/>
      <c r="AD32" s="110"/>
      <c r="AE32" s="110"/>
    </row>
    <row r="33" spans="2:31" ht="24" x14ac:dyDescent="0.25">
      <c r="B33" s="26" t="s">
        <v>232</v>
      </c>
      <c r="C33" s="13" t="s">
        <v>307</v>
      </c>
      <c r="D33" s="13">
        <v>1</v>
      </c>
      <c r="E33" s="13">
        <v>1</v>
      </c>
      <c r="F33" s="13">
        <v>1</v>
      </c>
      <c r="G33" s="14">
        <v>1</v>
      </c>
      <c r="H33" s="14">
        <v>5</v>
      </c>
      <c r="I33" s="14">
        <v>1</v>
      </c>
      <c r="J33" s="14">
        <v>0</v>
      </c>
      <c r="K33" s="14">
        <v>0</v>
      </c>
      <c r="L33" s="15">
        <f t="shared" si="34"/>
        <v>7</v>
      </c>
      <c r="M33" s="69">
        <f t="shared" si="35"/>
        <v>1.4</v>
      </c>
      <c r="N33" s="15">
        <f t="shared" si="36"/>
        <v>5</v>
      </c>
      <c r="O33" s="69">
        <f t="shared" si="37"/>
        <v>1.8547236990991407</v>
      </c>
      <c r="P33" s="69">
        <f>(U33-M33)</f>
        <v>1.6</v>
      </c>
      <c r="Q33" s="14">
        <v>2</v>
      </c>
      <c r="R33" s="14">
        <v>1</v>
      </c>
      <c r="S33" s="14">
        <v>4</v>
      </c>
      <c r="T33" s="14">
        <v>1</v>
      </c>
      <c r="U33" s="16">
        <v>3</v>
      </c>
      <c r="V33" s="15">
        <f>SUM(Q33:U33)</f>
        <v>11</v>
      </c>
      <c r="W33" s="15">
        <f>AVERAGE(Q33:U33)</f>
        <v>2.2000000000000002</v>
      </c>
      <c r="X33" s="15">
        <f>MAX(Q33:U33)-MIN(Q33:U33)</f>
        <v>3</v>
      </c>
      <c r="Y33" s="69">
        <f>_xlfn.STDEV.P(Q33:U33)</f>
        <v>1.1661903789690602</v>
      </c>
      <c r="Z33" s="69">
        <f t="shared" si="38"/>
        <v>0.79999999999999982</v>
      </c>
      <c r="AA33" s="17">
        <f t="shared" si="39"/>
        <v>18</v>
      </c>
      <c r="AB33" s="17">
        <f t="shared" si="40"/>
        <v>1.8</v>
      </c>
      <c r="AC33" s="17">
        <f t="shared" si="41"/>
        <v>5</v>
      </c>
      <c r="AD33" s="73">
        <f t="shared" si="42"/>
        <v>1.6</v>
      </c>
      <c r="AE33" s="73">
        <f t="shared" si="43"/>
        <v>1.2</v>
      </c>
    </row>
    <row r="34" spans="2:31" ht="15.75" thickBot="1" x14ac:dyDescent="0.3">
      <c r="B34" s="58" t="s">
        <v>28</v>
      </c>
      <c r="C34" s="35" t="s">
        <v>307</v>
      </c>
      <c r="D34" s="191">
        <f>(D33/D35)</f>
        <v>0.2</v>
      </c>
      <c r="E34" s="191">
        <f t="shared" ref="E34:H34" si="69">(E33/E35)</f>
        <v>0.2</v>
      </c>
      <c r="F34" s="191">
        <f t="shared" si="69"/>
        <v>0.125</v>
      </c>
      <c r="G34" s="76">
        <f t="shared" si="69"/>
        <v>0.14285714285714285</v>
      </c>
      <c r="H34" s="76">
        <f t="shared" si="69"/>
        <v>0.5</v>
      </c>
      <c r="I34" s="76">
        <f>(I33/I35)</f>
        <v>0.14285714285714285</v>
      </c>
      <c r="J34" s="76">
        <f t="shared" ref="J34:K34" si="70">(J33/J35)</f>
        <v>0</v>
      </c>
      <c r="K34" s="76">
        <f t="shared" si="70"/>
        <v>0</v>
      </c>
      <c r="L34" s="97">
        <f t="shared" ref="L34" si="71">(L33/L35)</f>
        <v>0.1891891891891892</v>
      </c>
      <c r="M34" s="106"/>
      <c r="N34" s="106"/>
      <c r="O34" s="106"/>
      <c r="P34" s="106"/>
      <c r="Q34" s="76">
        <f t="shared" ref="Q34:T34" si="72">(Q33/Q35)</f>
        <v>0.13333333333333333</v>
      </c>
      <c r="R34" s="76">
        <f t="shared" si="72"/>
        <v>9.0909090909090912E-2</v>
      </c>
      <c r="S34" s="76">
        <f t="shared" si="72"/>
        <v>0.2857142857142857</v>
      </c>
      <c r="T34" s="76">
        <f t="shared" si="72"/>
        <v>8.3333333333333329E-2</v>
      </c>
      <c r="U34" s="96">
        <f t="shared" ref="U34:AA34" si="73">(U33/U35)</f>
        <v>0.25</v>
      </c>
      <c r="V34" s="97">
        <f t="shared" si="73"/>
        <v>0.171875</v>
      </c>
      <c r="W34" s="106"/>
      <c r="X34" s="106"/>
      <c r="Y34" s="106"/>
      <c r="Z34" s="106"/>
      <c r="AA34" s="104">
        <f t="shared" si="73"/>
        <v>0.17821782178217821</v>
      </c>
      <c r="AB34" s="110"/>
      <c r="AC34" s="110"/>
      <c r="AD34" s="110"/>
      <c r="AE34" s="110"/>
    </row>
    <row r="35" spans="2:31" ht="24" x14ac:dyDescent="0.25">
      <c r="B35" s="26" t="s">
        <v>322</v>
      </c>
      <c r="C35" s="116" t="s">
        <v>307</v>
      </c>
      <c r="D35" s="116">
        <v>5</v>
      </c>
      <c r="E35" s="116">
        <v>5</v>
      </c>
      <c r="F35" s="116">
        <v>8</v>
      </c>
      <c r="G35" s="117">
        <v>7</v>
      </c>
      <c r="H35" s="117">
        <v>10</v>
      </c>
      <c r="I35" s="117">
        <v>7</v>
      </c>
      <c r="J35" s="117">
        <v>5</v>
      </c>
      <c r="K35" s="117">
        <v>8</v>
      </c>
      <c r="L35" s="118">
        <f t="shared" si="34"/>
        <v>37</v>
      </c>
      <c r="M35" s="119">
        <f t="shared" si="35"/>
        <v>7.4</v>
      </c>
      <c r="N35" s="118">
        <f t="shared" si="36"/>
        <v>5</v>
      </c>
      <c r="O35" s="119">
        <f t="shared" si="37"/>
        <v>1.6248076809271921</v>
      </c>
      <c r="P35" s="119">
        <f>(U35-M35)</f>
        <v>4.5999999999999996</v>
      </c>
      <c r="Q35" s="117">
        <v>15</v>
      </c>
      <c r="R35" s="117">
        <v>11</v>
      </c>
      <c r="S35" s="117">
        <v>14</v>
      </c>
      <c r="T35" s="117">
        <v>12</v>
      </c>
      <c r="U35" s="120">
        <v>12</v>
      </c>
      <c r="V35" s="118">
        <f>SUM(Q35:U35)</f>
        <v>64</v>
      </c>
      <c r="W35" s="119">
        <f>AVERAGE(Q35:U35)</f>
        <v>12.8</v>
      </c>
      <c r="X35" s="118">
        <f>MAX(Q35:U35)-MIN(Q35:U35)</f>
        <v>4</v>
      </c>
      <c r="Y35" s="119">
        <f>_xlfn.STDEV.P(Q35:U35)</f>
        <v>1.4696938456699069</v>
      </c>
      <c r="Z35" s="119">
        <f>(U35-W35)</f>
        <v>-0.80000000000000071</v>
      </c>
      <c r="AA35" s="121">
        <f t="shared" si="39"/>
        <v>101</v>
      </c>
      <c r="AB35" s="121">
        <f t="shared" si="40"/>
        <v>10.1</v>
      </c>
      <c r="AC35" s="121">
        <f t="shared" si="41"/>
        <v>10</v>
      </c>
      <c r="AD35" s="122">
        <f t="shared" si="42"/>
        <v>3.1128764832546763</v>
      </c>
      <c r="AE35" s="122">
        <f>(U35-AB35)</f>
        <v>1.9000000000000004</v>
      </c>
    </row>
    <row r="36" spans="2:31" ht="36" x14ac:dyDescent="0.25">
      <c r="B36" s="160" t="s">
        <v>338</v>
      </c>
      <c r="C36" s="30" t="s">
        <v>307</v>
      </c>
      <c r="D36" s="13">
        <v>46</v>
      </c>
      <c r="E36" s="13">
        <v>53</v>
      </c>
      <c r="F36" s="13">
        <v>62</v>
      </c>
      <c r="G36" s="14">
        <v>57</v>
      </c>
      <c r="H36" s="14">
        <v>66</v>
      </c>
      <c r="I36" s="14">
        <v>40</v>
      </c>
      <c r="J36" s="14">
        <v>42</v>
      </c>
      <c r="K36" s="14">
        <v>50</v>
      </c>
      <c r="L36" s="15">
        <f t="shared" si="34"/>
        <v>255</v>
      </c>
      <c r="M36" s="69">
        <f t="shared" si="35"/>
        <v>51</v>
      </c>
      <c r="N36" s="15">
        <f t="shared" si="36"/>
        <v>26</v>
      </c>
      <c r="O36" s="69">
        <f t="shared" si="37"/>
        <v>9.633275663033837</v>
      </c>
      <c r="P36" s="15">
        <f>(U36-M36)</f>
        <v>12</v>
      </c>
      <c r="Q36" s="14">
        <v>66</v>
      </c>
      <c r="R36" s="14">
        <v>58</v>
      </c>
      <c r="S36" s="14">
        <v>64</v>
      </c>
      <c r="T36" s="14">
        <v>60</v>
      </c>
      <c r="U36" s="16">
        <v>63</v>
      </c>
      <c r="V36" s="15">
        <f>SUM(Q36:U36)</f>
        <v>311</v>
      </c>
      <c r="W36" s="15">
        <f>AVERAGE(Q36:U36)</f>
        <v>62.2</v>
      </c>
      <c r="X36" s="15">
        <f>MAX(Q36:U36)-MIN(Q36:U36)</f>
        <v>8</v>
      </c>
      <c r="Y36" s="69">
        <f>_xlfn.STDEV.P(Q36:U36)</f>
        <v>2.8565713714171399</v>
      </c>
      <c r="Z36" s="15">
        <f>(U36-W36)</f>
        <v>0.79999999999999716</v>
      </c>
      <c r="AA36" s="17">
        <f t="shared" si="39"/>
        <v>566</v>
      </c>
      <c r="AB36" s="17">
        <f t="shared" si="40"/>
        <v>56.6</v>
      </c>
      <c r="AC36" s="17">
        <f t="shared" si="41"/>
        <v>26</v>
      </c>
      <c r="AD36" s="73">
        <f t="shared" si="42"/>
        <v>9.0465463023189141</v>
      </c>
      <c r="AE36" s="73">
        <f>(U36-AB36)</f>
        <v>6.3999999999999986</v>
      </c>
    </row>
    <row r="37" spans="2:31" ht="24" x14ac:dyDescent="0.25">
      <c r="B37" s="67" t="s">
        <v>239</v>
      </c>
      <c r="C37" s="68" t="s">
        <v>307</v>
      </c>
      <c r="D37" s="245">
        <f>(D35/D36)</f>
        <v>0.10869565217391304</v>
      </c>
      <c r="E37" s="245">
        <f t="shared" ref="E37:H37" si="74">(E35/E36)</f>
        <v>9.4339622641509441E-2</v>
      </c>
      <c r="F37" s="245">
        <f t="shared" si="74"/>
        <v>0.12903225806451613</v>
      </c>
      <c r="G37" s="75">
        <f t="shared" si="74"/>
        <v>0.12280701754385964</v>
      </c>
      <c r="H37" s="75">
        <f t="shared" si="74"/>
        <v>0.15151515151515152</v>
      </c>
      <c r="I37" s="75">
        <f>(I35/I36)</f>
        <v>0.17499999999999999</v>
      </c>
      <c r="J37" s="75">
        <f t="shared" ref="J37:K37" si="75">(J35/J36)</f>
        <v>0.11904761904761904</v>
      </c>
      <c r="K37" s="75">
        <f t="shared" si="75"/>
        <v>0.16</v>
      </c>
      <c r="L37" s="113">
        <f>(L35/L36)</f>
        <v>0.14509803921568629</v>
      </c>
      <c r="M37" s="157"/>
      <c r="N37" s="157"/>
      <c r="O37" s="157"/>
      <c r="P37" s="157"/>
      <c r="Q37" s="75">
        <f t="shared" ref="Q37" si="76">(Q35/Q36)</f>
        <v>0.22727272727272727</v>
      </c>
      <c r="R37" s="75">
        <f>(R35/R36)</f>
        <v>0.18965517241379309</v>
      </c>
      <c r="S37" s="75">
        <f>(S35/S36)</f>
        <v>0.21875</v>
      </c>
      <c r="T37" s="75">
        <f>(T35/T36)</f>
        <v>0.2</v>
      </c>
      <c r="U37" s="111">
        <f>(U35/U36)</f>
        <v>0.19047619047619047</v>
      </c>
      <c r="V37" s="113">
        <f>(V35/V36)</f>
        <v>0.20578778135048231</v>
      </c>
      <c r="W37" s="157"/>
      <c r="X37" s="157"/>
      <c r="Y37" s="157"/>
      <c r="Z37" s="157"/>
      <c r="AA37" s="112">
        <f>(AA35/AA36)</f>
        <v>0.17844522968197879</v>
      </c>
      <c r="AB37" s="156"/>
      <c r="AC37" s="156"/>
      <c r="AD37" s="156"/>
      <c r="AE37" s="156"/>
    </row>
    <row r="39" spans="2:31" x14ac:dyDescent="0.25">
      <c r="B39" s="271"/>
      <c r="C39" s="284" t="s">
        <v>278</v>
      </c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6"/>
    </row>
    <row r="40" spans="2:31" ht="24.75" thickBot="1" x14ac:dyDescent="0.3">
      <c r="B40" s="18"/>
      <c r="C40" s="19">
        <v>2009</v>
      </c>
      <c r="D40" s="19">
        <v>2010</v>
      </c>
      <c r="E40" s="19">
        <v>2011</v>
      </c>
      <c r="F40" s="19">
        <v>2012</v>
      </c>
      <c r="G40" s="20">
        <v>2013</v>
      </c>
      <c r="H40" s="20">
        <v>2014</v>
      </c>
      <c r="I40" s="20">
        <v>2015</v>
      </c>
      <c r="J40" s="20">
        <v>2016</v>
      </c>
      <c r="K40" s="20">
        <v>2017</v>
      </c>
      <c r="L40" s="21" t="s">
        <v>0</v>
      </c>
      <c r="M40" s="21" t="s">
        <v>1</v>
      </c>
      <c r="N40" s="21" t="s">
        <v>2</v>
      </c>
      <c r="O40" s="21" t="s">
        <v>3</v>
      </c>
      <c r="P40" s="21" t="s">
        <v>435</v>
      </c>
      <c r="Q40" s="20">
        <v>2018</v>
      </c>
      <c r="R40" s="20">
        <v>2019</v>
      </c>
      <c r="S40" s="20">
        <v>2020</v>
      </c>
      <c r="T40" s="20">
        <v>2021</v>
      </c>
      <c r="U40" s="22">
        <v>2022</v>
      </c>
      <c r="V40" s="21" t="s">
        <v>0</v>
      </c>
      <c r="W40" s="21" t="s">
        <v>1</v>
      </c>
      <c r="X40" s="21" t="s">
        <v>2</v>
      </c>
      <c r="Y40" s="21" t="s">
        <v>3</v>
      </c>
      <c r="Z40" s="21" t="s">
        <v>435</v>
      </c>
      <c r="AA40" s="23" t="s">
        <v>5</v>
      </c>
      <c r="AB40" s="23" t="s">
        <v>6</v>
      </c>
      <c r="AC40" s="23" t="s">
        <v>7</v>
      </c>
      <c r="AD40" s="23" t="s">
        <v>8</v>
      </c>
      <c r="AE40" s="23" t="s">
        <v>435</v>
      </c>
    </row>
    <row r="41" spans="2:31" x14ac:dyDescent="0.25">
      <c r="B41" s="26" t="s">
        <v>53</v>
      </c>
      <c r="C41" s="13" t="s">
        <v>307</v>
      </c>
      <c r="D41" s="13">
        <v>3</v>
      </c>
      <c r="E41" s="13">
        <v>5</v>
      </c>
      <c r="F41" s="13">
        <v>5</v>
      </c>
      <c r="G41" s="14">
        <v>4</v>
      </c>
      <c r="H41" s="14">
        <v>5</v>
      </c>
      <c r="I41" s="14">
        <v>6</v>
      </c>
      <c r="J41" s="14">
        <v>2</v>
      </c>
      <c r="K41" s="14">
        <v>5</v>
      </c>
      <c r="L41" s="15">
        <f>SUM(G41:K41)</f>
        <v>22</v>
      </c>
      <c r="M41" s="69">
        <f>AVERAGE(G41:K41)</f>
        <v>4.4000000000000004</v>
      </c>
      <c r="N41" s="15">
        <f>MAX(G41:K41)-MIN(G41:K41)</f>
        <v>4</v>
      </c>
      <c r="O41" s="69">
        <f>_xlfn.STDEV.P(G41:K41)</f>
        <v>1.3564659966250536</v>
      </c>
      <c r="P41" s="69">
        <f>(U41-M41)</f>
        <v>2.5999999999999996</v>
      </c>
      <c r="Q41" s="14">
        <v>4</v>
      </c>
      <c r="R41" s="14">
        <v>6</v>
      </c>
      <c r="S41" s="14">
        <v>8</v>
      </c>
      <c r="T41" s="14">
        <v>4</v>
      </c>
      <c r="U41" s="16">
        <v>7</v>
      </c>
      <c r="V41" s="15">
        <f>SUM(Q41:U41)</f>
        <v>29</v>
      </c>
      <c r="W41" s="15">
        <f>AVERAGE(Q41:U41)</f>
        <v>5.8</v>
      </c>
      <c r="X41" s="15">
        <f>MAX(Q41:U41)-MIN(Q41:U41)</f>
        <v>4</v>
      </c>
      <c r="Y41" s="69">
        <f>_xlfn.STDEV.P(Q41:U41)</f>
        <v>1.6</v>
      </c>
      <c r="Z41" s="69">
        <f>(U41-W41)</f>
        <v>1.2000000000000002</v>
      </c>
      <c r="AA41" s="17">
        <f>SUM(Q41:U41,G41:K41)</f>
        <v>51</v>
      </c>
      <c r="AB41" s="17">
        <f>AVERAGE(Q41:U41,G41:K41)</f>
        <v>5.0999999999999996</v>
      </c>
      <c r="AC41" s="17">
        <f>MAX(Q41:U41,G41:K41)-MIN(Q41:U41,G41:K41)</f>
        <v>6</v>
      </c>
      <c r="AD41" s="73">
        <f>_xlfn.STDEV.P(Q41:U41,G41:K41)</f>
        <v>1.6401219466856725</v>
      </c>
      <c r="AE41" s="73">
        <f>(U41-AB41)</f>
        <v>1.9000000000000004</v>
      </c>
    </row>
    <row r="42" spans="2:31" ht="15.75" thickBot="1" x14ac:dyDescent="0.3">
      <c r="B42" s="58" t="s">
        <v>28</v>
      </c>
      <c r="C42" s="35" t="s">
        <v>307</v>
      </c>
      <c r="D42" s="191">
        <f>(D41/D47)</f>
        <v>0.6</v>
      </c>
      <c r="E42" s="249">
        <f t="shared" ref="E42:K42" si="77">(E41/E47)</f>
        <v>1</v>
      </c>
      <c r="F42" s="191">
        <f t="shared" si="77"/>
        <v>0.625</v>
      </c>
      <c r="G42" s="76">
        <f t="shared" si="77"/>
        <v>0.5714285714285714</v>
      </c>
      <c r="H42" s="76">
        <f t="shared" si="77"/>
        <v>0.5</v>
      </c>
      <c r="I42" s="76">
        <f t="shared" si="77"/>
        <v>0.8571428571428571</v>
      </c>
      <c r="J42" s="76">
        <f t="shared" si="77"/>
        <v>0.4</v>
      </c>
      <c r="K42" s="76">
        <f t="shared" si="77"/>
        <v>0.625</v>
      </c>
      <c r="L42" s="97">
        <f t="shared" ref="L42" si="78">(L41/L47)</f>
        <v>0.59459459459459463</v>
      </c>
      <c r="M42" s="106"/>
      <c r="N42" s="106"/>
      <c r="O42" s="106"/>
      <c r="P42" s="106"/>
      <c r="Q42" s="76">
        <f t="shared" ref="Q42:T42" si="79">(Q41/Q47)</f>
        <v>0.26666666666666666</v>
      </c>
      <c r="R42" s="76">
        <f t="shared" si="79"/>
        <v>0.54545454545454541</v>
      </c>
      <c r="S42" s="76">
        <f t="shared" si="79"/>
        <v>0.5714285714285714</v>
      </c>
      <c r="T42" s="76">
        <f t="shared" si="79"/>
        <v>0.33333333333333331</v>
      </c>
      <c r="U42" s="96">
        <f t="shared" ref="U42:AA42" si="80">(U41/U47)</f>
        <v>0.58333333333333337</v>
      </c>
      <c r="V42" s="97">
        <f t="shared" si="80"/>
        <v>0.453125</v>
      </c>
      <c r="W42" s="106"/>
      <c r="X42" s="106"/>
      <c r="Y42" s="106"/>
      <c r="Z42" s="106"/>
      <c r="AA42" s="104">
        <f t="shared" si="80"/>
        <v>0.50495049504950495</v>
      </c>
      <c r="AB42" s="110"/>
      <c r="AC42" s="110"/>
      <c r="AD42" s="110"/>
      <c r="AE42" s="110"/>
    </row>
    <row r="43" spans="2:31" x14ac:dyDescent="0.25">
      <c r="B43" s="26" t="s">
        <v>54</v>
      </c>
      <c r="C43" s="13" t="s">
        <v>307</v>
      </c>
      <c r="D43" s="13">
        <v>1</v>
      </c>
      <c r="E43" s="13">
        <v>0</v>
      </c>
      <c r="F43" s="13">
        <v>2</v>
      </c>
      <c r="G43" s="14">
        <v>3</v>
      </c>
      <c r="H43" s="14">
        <v>2</v>
      </c>
      <c r="I43" s="14">
        <v>1</v>
      </c>
      <c r="J43" s="14">
        <v>3</v>
      </c>
      <c r="K43" s="14">
        <v>2</v>
      </c>
      <c r="L43" s="15">
        <f t="shared" ref="L43:L48" si="81">SUM(G43:K43)</f>
        <v>11</v>
      </c>
      <c r="M43" s="69">
        <f t="shared" ref="M43:M48" si="82">AVERAGE(G43:K43)</f>
        <v>2.2000000000000002</v>
      </c>
      <c r="N43" s="15">
        <f t="shared" ref="N43:N48" si="83">MAX(G43:K43)-MIN(G43:K43)</f>
        <v>2</v>
      </c>
      <c r="O43" s="69">
        <f t="shared" ref="O43:O48" si="84">_xlfn.STDEV.P(G43:K43)</f>
        <v>0.74833147735478833</v>
      </c>
      <c r="P43" s="69">
        <f>(U43-M43)</f>
        <v>2.8</v>
      </c>
      <c r="Q43" s="14">
        <v>5</v>
      </c>
      <c r="R43" s="14">
        <v>3</v>
      </c>
      <c r="S43" s="14">
        <v>4</v>
      </c>
      <c r="T43" s="14">
        <v>3</v>
      </c>
      <c r="U43" s="16">
        <v>5</v>
      </c>
      <c r="V43" s="15">
        <f>SUM(Q43:U43)</f>
        <v>20</v>
      </c>
      <c r="W43" s="15">
        <f>AVERAGE(Q43:U43)</f>
        <v>4</v>
      </c>
      <c r="X43" s="15">
        <f>MAX(Q43:U43)-MIN(Q43:U43)</f>
        <v>2</v>
      </c>
      <c r="Y43" s="69">
        <f>_xlfn.STDEV.P(Q43:U43)</f>
        <v>0.89442719099991586</v>
      </c>
      <c r="Z43" s="69">
        <f t="shared" ref="Z43:Z45" si="85">(U43-W43)</f>
        <v>1</v>
      </c>
      <c r="AA43" s="17">
        <f t="shared" ref="AA43:AA48" si="86">SUM(Q43:U43,G43:K43)</f>
        <v>31</v>
      </c>
      <c r="AB43" s="17">
        <f t="shared" ref="AB43:AB48" si="87">AVERAGE(Q43:U43,G43:K43)</f>
        <v>3.1</v>
      </c>
      <c r="AC43" s="17">
        <f t="shared" ref="AC43:AC48" si="88">MAX(Q43:U43,G43:K43)-MIN(Q43:U43,G43:K43)</f>
        <v>4</v>
      </c>
      <c r="AD43" s="73">
        <f t="shared" ref="AD43:AD48" si="89">_xlfn.STDEV.P(Q43:U43,G43:K43)</f>
        <v>1.2206555615733703</v>
      </c>
      <c r="AE43" s="73">
        <f t="shared" ref="AE43:AE45" si="90">(U43-AB43)</f>
        <v>1.9</v>
      </c>
    </row>
    <row r="44" spans="2:31" ht="15.75" thickBot="1" x14ac:dyDescent="0.3">
      <c r="B44" s="58" t="s">
        <v>28</v>
      </c>
      <c r="C44" s="35" t="s">
        <v>307</v>
      </c>
      <c r="D44" s="191">
        <f>(D43/D47)</f>
        <v>0.2</v>
      </c>
      <c r="E44" s="191">
        <f t="shared" ref="E44:K44" si="91">(E43/E47)</f>
        <v>0</v>
      </c>
      <c r="F44" s="191">
        <f t="shared" si="91"/>
        <v>0.25</v>
      </c>
      <c r="G44" s="76">
        <f t="shared" si="91"/>
        <v>0.42857142857142855</v>
      </c>
      <c r="H44" s="76">
        <f t="shared" si="91"/>
        <v>0.2</v>
      </c>
      <c r="I44" s="76">
        <f t="shared" si="91"/>
        <v>0.14285714285714285</v>
      </c>
      <c r="J44" s="76">
        <f t="shared" si="91"/>
        <v>0.6</v>
      </c>
      <c r="K44" s="76">
        <f t="shared" si="91"/>
        <v>0.25</v>
      </c>
      <c r="L44" s="97">
        <f t="shared" ref="L44" si="92">(L43/L47)</f>
        <v>0.29729729729729731</v>
      </c>
      <c r="M44" s="106"/>
      <c r="N44" s="106"/>
      <c r="O44" s="106"/>
      <c r="P44" s="106"/>
      <c r="Q44" s="76">
        <f t="shared" ref="Q44:T44" si="93">(Q43/Q47)</f>
        <v>0.33333333333333331</v>
      </c>
      <c r="R44" s="76">
        <f t="shared" si="93"/>
        <v>0.27272727272727271</v>
      </c>
      <c r="S44" s="76">
        <f t="shared" si="93"/>
        <v>0.2857142857142857</v>
      </c>
      <c r="T44" s="76">
        <f t="shared" si="93"/>
        <v>0.25</v>
      </c>
      <c r="U44" s="96">
        <f t="shared" ref="U44:AA44" si="94">(U43/U47)</f>
        <v>0.41666666666666669</v>
      </c>
      <c r="V44" s="97">
        <f t="shared" si="94"/>
        <v>0.3125</v>
      </c>
      <c r="W44" s="106"/>
      <c r="X44" s="106"/>
      <c r="Y44" s="106"/>
      <c r="Z44" s="106"/>
      <c r="AA44" s="104">
        <f t="shared" si="94"/>
        <v>0.30693069306930693</v>
      </c>
      <c r="AB44" s="110"/>
      <c r="AC44" s="110"/>
      <c r="AD44" s="110"/>
      <c r="AE44" s="110"/>
    </row>
    <row r="45" spans="2:31" x14ac:dyDescent="0.25">
      <c r="B45" s="26" t="s">
        <v>55</v>
      </c>
      <c r="C45" s="13" t="s">
        <v>307</v>
      </c>
      <c r="D45" s="13">
        <v>1</v>
      </c>
      <c r="E45" s="13">
        <v>0</v>
      </c>
      <c r="F45" s="13">
        <v>1</v>
      </c>
      <c r="G45" s="14">
        <v>0</v>
      </c>
      <c r="H45" s="14">
        <v>3</v>
      </c>
      <c r="I45" s="14">
        <v>0</v>
      </c>
      <c r="J45" s="14">
        <v>0</v>
      </c>
      <c r="K45" s="14">
        <v>1</v>
      </c>
      <c r="L45" s="15">
        <f t="shared" si="81"/>
        <v>4</v>
      </c>
      <c r="M45" s="69">
        <f t="shared" si="82"/>
        <v>0.8</v>
      </c>
      <c r="N45" s="15">
        <f t="shared" si="83"/>
        <v>3</v>
      </c>
      <c r="O45" s="69">
        <f t="shared" si="84"/>
        <v>1.1661903789690602</v>
      </c>
      <c r="P45" s="69">
        <f>(U45-M45)</f>
        <v>-0.8</v>
      </c>
      <c r="Q45" s="14">
        <v>6</v>
      </c>
      <c r="R45" s="14">
        <v>2</v>
      </c>
      <c r="S45" s="14">
        <v>2</v>
      </c>
      <c r="T45" s="14">
        <v>5</v>
      </c>
      <c r="U45" s="16">
        <v>0</v>
      </c>
      <c r="V45" s="15">
        <f>SUM(Q45:U45)</f>
        <v>15</v>
      </c>
      <c r="W45" s="15">
        <f>AVERAGE(Q45:U45)</f>
        <v>3</v>
      </c>
      <c r="X45" s="15">
        <f>MAX(Q45:U45)-MIN(Q45:U45)</f>
        <v>6</v>
      </c>
      <c r="Y45" s="69">
        <f>_xlfn.STDEV.P(Q45:U45)</f>
        <v>2.1908902300206643</v>
      </c>
      <c r="Z45" s="69">
        <f t="shared" si="85"/>
        <v>-3</v>
      </c>
      <c r="AA45" s="17">
        <f t="shared" si="86"/>
        <v>19</v>
      </c>
      <c r="AB45" s="17">
        <f t="shared" si="87"/>
        <v>1.9</v>
      </c>
      <c r="AC45" s="17">
        <f t="shared" si="88"/>
        <v>6</v>
      </c>
      <c r="AD45" s="73">
        <f t="shared" si="89"/>
        <v>2.0712315177207978</v>
      </c>
      <c r="AE45" s="73">
        <f t="shared" si="90"/>
        <v>-1.9</v>
      </c>
    </row>
    <row r="46" spans="2:31" ht="15.75" thickBot="1" x14ac:dyDescent="0.3">
      <c r="B46" s="58" t="s">
        <v>28</v>
      </c>
      <c r="C46" s="35" t="s">
        <v>307</v>
      </c>
      <c r="D46" s="191">
        <f>(D45/D47)</f>
        <v>0.2</v>
      </c>
      <c r="E46" s="191">
        <f t="shared" ref="E46:K46" si="95">(E45/E47)</f>
        <v>0</v>
      </c>
      <c r="F46" s="191">
        <f t="shared" si="95"/>
        <v>0.125</v>
      </c>
      <c r="G46" s="76">
        <f t="shared" si="95"/>
        <v>0</v>
      </c>
      <c r="H46" s="76">
        <f t="shared" si="95"/>
        <v>0.3</v>
      </c>
      <c r="I46" s="76">
        <f t="shared" si="95"/>
        <v>0</v>
      </c>
      <c r="J46" s="76">
        <f t="shared" si="95"/>
        <v>0</v>
      </c>
      <c r="K46" s="76">
        <f t="shared" si="95"/>
        <v>0.125</v>
      </c>
      <c r="L46" s="97">
        <f t="shared" ref="L46" si="96">(L45/L47)</f>
        <v>0.10810810810810811</v>
      </c>
      <c r="M46" s="106"/>
      <c r="N46" s="106"/>
      <c r="O46" s="106"/>
      <c r="P46" s="106"/>
      <c r="Q46" s="76">
        <f t="shared" ref="Q46:T46" si="97">(Q45/Q47)</f>
        <v>0.4</v>
      </c>
      <c r="R46" s="76">
        <f t="shared" si="97"/>
        <v>0.18181818181818182</v>
      </c>
      <c r="S46" s="76">
        <f t="shared" si="97"/>
        <v>0.14285714285714285</v>
      </c>
      <c r="T46" s="76">
        <f t="shared" si="97"/>
        <v>0.41666666666666669</v>
      </c>
      <c r="U46" s="96">
        <f t="shared" ref="U46:AA46" si="98">(U45/U47)</f>
        <v>0</v>
      </c>
      <c r="V46" s="97">
        <f t="shared" si="98"/>
        <v>0.234375</v>
      </c>
      <c r="W46" s="106"/>
      <c r="X46" s="106"/>
      <c r="Y46" s="106"/>
      <c r="Z46" s="106"/>
      <c r="AA46" s="104">
        <f t="shared" si="98"/>
        <v>0.18811881188118812</v>
      </c>
      <c r="AB46" s="110"/>
      <c r="AC46" s="110"/>
      <c r="AD46" s="110"/>
      <c r="AE46" s="110"/>
    </row>
    <row r="47" spans="2:31" ht="24" x14ac:dyDescent="0.25">
      <c r="B47" s="26" t="s">
        <v>322</v>
      </c>
      <c r="C47" s="116" t="s">
        <v>307</v>
      </c>
      <c r="D47" s="116">
        <v>5</v>
      </c>
      <c r="E47" s="116">
        <v>5</v>
      </c>
      <c r="F47" s="116">
        <v>8</v>
      </c>
      <c r="G47" s="117">
        <v>7</v>
      </c>
      <c r="H47" s="117">
        <v>10</v>
      </c>
      <c r="I47" s="117">
        <v>7</v>
      </c>
      <c r="J47" s="117">
        <v>5</v>
      </c>
      <c r="K47" s="117">
        <v>8</v>
      </c>
      <c r="L47" s="118">
        <f t="shared" si="81"/>
        <v>37</v>
      </c>
      <c r="M47" s="119">
        <f t="shared" si="82"/>
        <v>7.4</v>
      </c>
      <c r="N47" s="118">
        <f t="shared" si="83"/>
        <v>5</v>
      </c>
      <c r="O47" s="119">
        <f t="shared" si="84"/>
        <v>1.6248076809271921</v>
      </c>
      <c r="P47" s="119">
        <f>(U47-M47)</f>
        <v>4.5999999999999996</v>
      </c>
      <c r="Q47" s="117">
        <v>15</v>
      </c>
      <c r="R47" s="117">
        <v>11</v>
      </c>
      <c r="S47" s="117">
        <v>14</v>
      </c>
      <c r="T47" s="117">
        <v>12</v>
      </c>
      <c r="U47" s="120">
        <v>12</v>
      </c>
      <c r="V47" s="118">
        <f>SUM(Q47:U47)</f>
        <v>64</v>
      </c>
      <c r="W47" s="119">
        <f>AVERAGE(Q47:U47)</f>
        <v>12.8</v>
      </c>
      <c r="X47" s="118">
        <f>MAX(Q47:U47)-MIN(Q47:U47)</f>
        <v>4</v>
      </c>
      <c r="Y47" s="119">
        <f>_xlfn.STDEV.P(Q47:U47)</f>
        <v>1.4696938456699069</v>
      </c>
      <c r="Z47" s="119">
        <f>(U47-W47)</f>
        <v>-0.80000000000000071</v>
      </c>
      <c r="AA47" s="121">
        <f t="shared" si="86"/>
        <v>101</v>
      </c>
      <c r="AB47" s="121">
        <f t="shared" si="87"/>
        <v>10.1</v>
      </c>
      <c r="AC47" s="121">
        <f t="shared" si="88"/>
        <v>10</v>
      </c>
      <c r="AD47" s="122">
        <f t="shared" si="89"/>
        <v>3.1128764832546763</v>
      </c>
      <c r="AE47" s="122">
        <f>(U47-AB47)</f>
        <v>1.9000000000000004</v>
      </c>
    </row>
    <row r="48" spans="2:31" ht="36" x14ac:dyDescent="0.25">
      <c r="B48" s="160" t="s">
        <v>338</v>
      </c>
      <c r="C48" s="30" t="s">
        <v>307</v>
      </c>
      <c r="D48" s="13">
        <v>46</v>
      </c>
      <c r="E48" s="13">
        <v>53</v>
      </c>
      <c r="F48" s="13">
        <v>62</v>
      </c>
      <c r="G48" s="14">
        <v>57</v>
      </c>
      <c r="H48" s="14">
        <v>66</v>
      </c>
      <c r="I48" s="14">
        <v>40</v>
      </c>
      <c r="J48" s="14">
        <v>42</v>
      </c>
      <c r="K48" s="14">
        <v>50</v>
      </c>
      <c r="L48" s="15">
        <f t="shared" si="81"/>
        <v>255</v>
      </c>
      <c r="M48" s="69">
        <f t="shared" si="82"/>
        <v>51</v>
      </c>
      <c r="N48" s="15">
        <f t="shared" si="83"/>
        <v>26</v>
      </c>
      <c r="O48" s="69">
        <f t="shared" si="84"/>
        <v>9.633275663033837</v>
      </c>
      <c r="P48" s="15">
        <f>(U48-M48)</f>
        <v>12</v>
      </c>
      <c r="Q48" s="14">
        <v>66</v>
      </c>
      <c r="R48" s="14">
        <v>58</v>
      </c>
      <c r="S48" s="14">
        <v>64</v>
      </c>
      <c r="T48" s="14">
        <v>60</v>
      </c>
      <c r="U48" s="16">
        <v>63</v>
      </c>
      <c r="V48" s="15">
        <f>SUM(Q48:U48)</f>
        <v>311</v>
      </c>
      <c r="W48" s="15">
        <f>AVERAGE(Q48:U48)</f>
        <v>62.2</v>
      </c>
      <c r="X48" s="15">
        <f>MAX(Q48:U48)-MIN(Q48:U48)</f>
        <v>8</v>
      </c>
      <c r="Y48" s="69">
        <f>_xlfn.STDEV.P(Q48:U48)</f>
        <v>2.8565713714171399</v>
      </c>
      <c r="Z48" s="15">
        <f>(U48-W48)</f>
        <v>0.79999999999999716</v>
      </c>
      <c r="AA48" s="17">
        <f t="shared" si="86"/>
        <v>566</v>
      </c>
      <c r="AB48" s="17">
        <f t="shared" si="87"/>
        <v>56.6</v>
      </c>
      <c r="AC48" s="17">
        <f t="shared" si="88"/>
        <v>26</v>
      </c>
      <c r="AD48" s="73">
        <f t="shared" si="89"/>
        <v>9.0465463023189141</v>
      </c>
      <c r="AE48" s="73">
        <f>(U48-AB48)</f>
        <v>6.3999999999999986</v>
      </c>
    </row>
    <row r="49" spans="2:31" ht="24" x14ac:dyDescent="0.25">
      <c r="B49" s="67" t="s">
        <v>239</v>
      </c>
      <c r="C49" s="68" t="s">
        <v>307</v>
      </c>
      <c r="D49" s="245">
        <f>(D47/D48)</f>
        <v>0.10869565217391304</v>
      </c>
      <c r="E49" s="245">
        <f t="shared" ref="E49:H49" si="99">(E47/E48)</f>
        <v>9.4339622641509441E-2</v>
      </c>
      <c r="F49" s="245">
        <f t="shared" si="99"/>
        <v>0.12903225806451613</v>
      </c>
      <c r="G49" s="75">
        <f t="shared" si="99"/>
        <v>0.12280701754385964</v>
      </c>
      <c r="H49" s="75">
        <f t="shared" si="99"/>
        <v>0.15151515151515152</v>
      </c>
      <c r="I49" s="75">
        <f>(I47/I48)</f>
        <v>0.17499999999999999</v>
      </c>
      <c r="J49" s="75">
        <f t="shared" ref="J49:K49" si="100">(J47/J48)</f>
        <v>0.11904761904761904</v>
      </c>
      <c r="K49" s="75">
        <f t="shared" si="100"/>
        <v>0.16</v>
      </c>
      <c r="L49" s="113">
        <f>(L47/L48)</f>
        <v>0.14509803921568629</v>
      </c>
      <c r="M49" s="157"/>
      <c r="N49" s="157"/>
      <c r="O49" s="157"/>
      <c r="P49" s="157"/>
      <c r="Q49" s="75">
        <f t="shared" ref="Q49" si="101">(Q47/Q48)</f>
        <v>0.22727272727272727</v>
      </c>
      <c r="R49" s="75">
        <f>(R47/R48)</f>
        <v>0.18965517241379309</v>
      </c>
      <c r="S49" s="75">
        <f>(S47/S48)</f>
        <v>0.21875</v>
      </c>
      <c r="T49" s="75">
        <f>(T47/T48)</f>
        <v>0.2</v>
      </c>
      <c r="U49" s="111">
        <f>(U47/U48)</f>
        <v>0.19047619047619047</v>
      </c>
      <c r="V49" s="113">
        <f>(V47/V48)</f>
        <v>0.20578778135048231</v>
      </c>
      <c r="W49" s="157"/>
      <c r="X49" s="157"/>
      <c r="Y49" s="157"/>
      <c r="Z49" s="157"/>
      <c r="AA49" s="112">
        <f>(AA47/AA48)</f>
        <v>0.17844522968197879</v>
      </c>
      <c r="AB49" s="156"/>
      <c r="AC49" s="156"/>
      <c r="AD49" s="156"/>
      <c r="AE49" s="156"/>
    </row>
    <row r="51" spans="2:31" x14ac:dyDescent="0.25">
      <c r="B51" s="274"/>
      <c r="C51" s="283" t="s">
        <v>279</v>
      </c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</row>
    <row r="52" spans="2:31" ht="24.75" thickBot="1" x14ac:dyDescent="0.3">
      <c r="B52" s="18"/>
      <c r="C52" s="19">
        <v>2009</v>
      </c>
      <c r="D52" s="19">
        <v>2010</v>
      </c>
      <c r="E52" s="19">
        <v>2011</v>
      </c>
      <c r="F52" s="19">
        <v>2012</v>
      </c>
      <c r="G52" s="20">
        <v>2013</v>
      </c>
      <c r="H52" s="20">
        <v>2014</v>
      </c>
      <c r="I52" s="20">
        <v>2015</v>
      </c>
      <c r="J52" s="20">
        <v>2016</v>
      </c>
      <c r="K52" s="20">
        <v>2017</v>
      </c>
      <c r="L52" s="21" t="s">
        <v>0</v>
      </c>
      <c r="M52" s="21" t="s">
        <v>1</v>
      </c>
      <c r="N52" s="21" t="s">
        <v>2</v>
      </c>
      <c r="O52" s="21" t="s">
        <v>3</v>
      </c>
      <c r="P52" s="21" t="s">
        <v>435</v>
      </c>
      <c r="Q52" s="20">
        <v>2018</v>
      </c>
      <c r="R52" s="20">
        <v>2019</v>
      </c>
      <c r="S52" s="20">
        <v>2020</v>
      </c>
      <c r="T52" s="20">
        <v>2021</v>
      </c>
      <c r="U52" s="22">
        <v>2022</v>
      </c>
      <c r="V52" s="21" t="s">
        <v>0</v>
      </c>
      <c r="W52" s="21" t="s">
        <v>1</v>
      </c>
      <c r="X52" s="21" t="s">
        <v>2</v>
      </c>
      <c r="Y52" s="21" t="s">
        <v>3</v>
      </c>
      <c r="Z52" s="21" t="s">
        <v>435</v>
      </c>
      <c r="AA52" s="23" t="s">
        <v>5</v>
      </c>
      <c r="AB52" s="23" t="s">
        <v>6</v>
      </c>
      <c r="AC52" s="23" t="s">
        <v>7</v>
      </c>
      <c r="AD52" s="23" t="s">
        <v>8</v>
      </c>
      <c r="AE52" s="23" t="s">
        <v>435</v>
      </c>
    </row>
    <row r="53" spans="2:31" x14ac:dyDescent="0.25">
      <c r="B53" s="59">
        <v>600</v>
      </c>
      <c r="C53" s="38" t="s">
        <v>307</v>
      </c>
      <c r="D53" s="38">
        <v>1</v>
      </c>
      <c r="E53" s="38">
        <v>1</v>
      </c>
      <c r="F53" s="38">
        <v>0</v>
      </c>
      <c r="G53" s="39">
        <v>2</v>
      </c>
      <c r="H53" s="39">
        <v>0</v>
      </c>
      <c r="I53" s="39">
        <v>0</v>
      </c>
      <c r="J53" s="39">
        <v>2</v>
      </c>
      <c r="K53" s="39">
        <v>0</v>
      </c>
      <c r="L53" s="40">
        <f>SUM(G53:K53)</f>
        <v>4</v>
      </c>
      <c r="M53" s="40">
        <f>AVERAGE(G53:K53)</f>
        <v>0.8</v>
      </c>
      <c r="N53" s="40">
        <f>MAX(G53:K53)-MIN(G53:K53)</f>
        <v>2</v>
      </c>
      <c r="O53" s="141">
        <f>_xlfn.STDEV.P(G53:K53)</f>
        <v>0.9797958971132712</v>
      </c>
      <c r="P53" s="141">
        <f>(U53-M53)</f>
        <v>0.19999999999999996</v>
      </c>
      <c r="Q53" s="39">
        <v>1</v>
      </c>
      <c r="R53" s="39">
        <v>0</v>
      </c>
      <c r="S53" s="39">
        <v>1</v>
      </c>
      <c r="T53" s="39">
        <v>0</v>
      </c>
      <c r="U53" s="41">
        <v>1</v>
      </c>
      <c r="V53" s="40">
        <f>SUM(Q53:U53)</f>
        <v>3</v>
      </c>
      <c r="W53" s="141">
        <f>AVERAGE(Q53:U53)</f>
        <v>0.6</v>
      </c>
      <c r="X53" s="40">
        <f>MAX(Q53:U53)-MIN(Q53:U53)</f>
        <v>1</v>
      </c>
      <c r="Y53" s="141">
        <f>_xlfn.STDEV.P(Q53:U53)</f>
        <v>0.4898979485566356</v>
      </c>
      <c r="Z53" s="141">
        <f>(U53-W53)</f>
        <v>0.4</v>
      </c>
      <c r="AA53" s="42">
        <f>SUM(Q53:U53,G53:K53)</f>
        <v>7</v>
      </c>
      <c r="AB53" s="42">
        <f>AVERAGE(Q53:U53,G53:K53)</f>
        <v>0.7</v>
      </c>
      <c r="AC53" s="42">
        <f>MAX(Q53:U53,G53:K53)-MIN(Q53:U53,G53:K53)</f>
        <v>2</v>
      </c>
      <c r="AD53" s="144">
        <f>_xlfn.STDEV.P(Q53:U53,G53:K53)</f>
        <v>0.78102496759066542</v>
      </c>
      <c r="AE53" s="144">
        <f>(U53-AB53)</f>
        <v>0.30000000000000004</v>
      </c>
    </row>
    <row r="54" spans="2:31" ht="15.75" thickBot="1" x14ac:dyDescent="0.3">
      <c r="B54" s="58" t="s">
        <v>28</v>
      </c>
      <c r="C54" s="43" t="s">
        <v>307</v>
      </c>
      <c r="D54" s="247">
        <f>(D53/D69)</f>
        <v>0.2</v>
      </c>
      <c r="E54" s="247">
        <f t="shared" ref="E54:K54" si="102">(E53/E69)</f>
        <v>0.2</v>
      </c>
      <c r="F54" s="247">
        <f t="shared" si="102"/>
        <v>0</v>
      </c>
      <c r="G54" s="138">
        <f t="shared" si="102"/>
        <v>0.2857142857142857</v>
      </c>
      <c r="H54" s="138">
        <f t="shared" si="102"/>
        <v>0</v>
      </c>
      <c r="I54" s="138">
        <f t="shared" si="102"/>
        <v>0</v>
      </c>
      <c r="J54" s="138">
        <f t="shared" si="102"/>
        <v>0.4</v>
      </c>
      <c r="K54" s="138">
        <f t="shared" si="102"/>
        <v>0</v>
      </c>
      <c r="L54" s="139">
        <f t="shared" ref="L54" si="103">(L53/L69)</f>
        <v>0.10810810810810811</v>
      </c>
      <c r="M54" s="137"/>
      <c r="N54" s="137"/>
      <c r="O54" s="137"/>
      <c r="P54" s="137"/>
      <c r="Q54" s="138">
        <f t="shared" ref="Q54:T54" si="104">(Q53/Q69)</f>
        <v>6.6666666666666666E-2</v>
      </c>
      <c r="R54" s="138">
        <f t="shared" si="104"/>
        <v>0</v>
      </c>
      <c r="S54" s="138">
        <f t="shared" si="104"/>
        <v>7.1428571428571425E-2</v>
      </c>
      <c r="T54" s="138">
        <f t="shared" si="104"/>
        <v>0</v>
      </c>
      <c r="U54" s="136">
        <f t="shared" ref="U54:AA54" si="105">(U53/U69)</f>
        <v>8.3333333333333329E-2</v>
      </c>
      <c r="V54" s="139">
        <f t="shared" si="105"/>
        <v>4.6875E-2</v>
      </c>
      <c r="W54" s="137"/>
      <c r="X54" s="137"/>
      <c r="Y54" s="137"/>
      <c r="Z54" s="137"/>
      <c r="AA54" s="140">
        <f t="shared" si="105"/>
        <v>6.9306930693069313E-2</v>
      </c>
      <c r="AB54" s="192"/>
      <c r="AC54" s="192"/>
      <c r="AD54" s="192"/>
      <c r="AE54" s="192"/>
    </row>
    <row r="55" spans="2:31" x14ac:dyDescent="0.25">
      <c r="B55" s="59">
        <v>700</v>
      </c>
      <c r="C55" s="38" t="s">
        <v>307</v>
      </c>
      <c r="D55" s="38">
        <v>1</v>
      </c>
      <c r="E55" s="38">
        <v>0</v>
      </c>
      <c r="F55" s="38">
        <v>0</v>
      </c>
      <c r="G55" s="39">
        <v>1</v>
      </c>
      <c r="H55" s="39">
        <v>1</v>
      </c>
      <c r="I55" s="39">
        <v>0</v>
      </c>
      <c r="J55" s="39">
        <v>0</v>
      </c>
      <c r="K55" s="39">
        <v>0</v>
      </c>
      <c r="L55" s="40">
        <f t="shared" ref="L55:L70" si="106">SUM(G55:K55)</f>
        <v>2</v>
      </c>
      <c r="M55" s="40">
        <f t="shared" ref="M55:M70" si="107">AVERAGE(G55:K55)</f>
        <v>0.4</v>
      </c>
      <c r="N55" s="40">
        <f t="shared" ref="N55:N70" si="108">MAX(G55:K55)-MIN(G55:K55)</f>
        <v>1</v>
      </c>
      <c r="O55" s="141">
        <f t="shared" ref="O55:O70" si="109">_xlfn.STDEV.P(G55:K55)</f>
        <v>0.4898979485566356</v>
      </c>
      <c r="P55" s="141">
        <f>(U55-M55)</f>
        <v>0.6</v>
      </c>
      <c r="Q55" s="39">
        <v>2</v>
      </c>
      <c r="R55" s="39">
        <v>1</v>
      </c>
      <c r="S55" s="39">
        <v>0</v>
      </c>
      <c r="T55" s="39">
        <v>3</v>
      </c>
      <c r="U55" s="41">
        <v>1</v>
      </c>
      <c r="V55" s="40">
        <f>SUM(Q55:U55)</f>
        <v>7</v>
      </c>
      <c r="W55" s="141">
        <f>AVERAGE(Q55:U55)</f>
        <v>1.4</v>
      </c>
      <c r="X55" s="40">
        <f>MAX(Q55:U55)-MIN(Q55:U55)</f>
        <v>3</v>
      </c>
      <c r="Y55" s="141">
        <f>_xlfn.STDEV.P(Q55:U55)</f>
        <v>1.019803902718557</v>
      </c>
      <c r="Z55" s="141">
        <f t="shared" ref="Z55:Z67" si="110">(U55-W55)</f>
        <v>-0.39999999999999991</v>
      </c>
      <c r="AA55" s="42">
        <f t="shared" ref="AA55:AA70" si="111">SUM(Q55:U55,G55:K55)</f>
        <v>9</v>
      </c>
      <c r="AB55" s="42">
        <f t="shared" ref="AB55:AB70" si="112">AVERAGE(Q55:U55,G55:K55)</f>
        <v>0.9</v>
      </c>
      <c r="AC55" s="42">
        <f t="shared" ref="AC55:AC70" si="113">MAX(Q55:U55,G55:K55)-MIN(Q55:U55,G55:K55)</f>
        <v>3</v>
      </c>
      <c r="AD55" s="144">
        <f t="shared" ref="AD55:AD70" si="114">_xlfn.STDEV.P(Q55:U55,G55:K55)</f>
        <v>0.94339811320566036</v>
      </c>
      <c r="AE55" s="144">
        <f t="shared" ref="AE55:AE67" si="115">(U55-AB55)</f>
        <v>9.9999999999999978E-2</v>
      </c>
    </row>
    <row r="56" spans="2:31" ht="15.75" thickBot="1" x14ac:dyDescent="0.3">
      <c r="B56" s="58" t="s">
        <v>28</v>
      </c>
      <c r="C56" s="43" t="s">
        <v>307</v>
      </c>
      <c r="D56" s="247">
        <f>(D55/D69)</f>
        <v>0.2</v>
      </c>
      <c r="E56" s="247">
        <f t="shared" ref="E56:K56" si="116">(E55/E69)</f>
        <v>0</v>
      </c>
      <c r="F56" s="247">
        <f t="shared" si="116"/>
        <v>0</v>
      </c>
      <c r="G56" s="138">
        <f t="shared" si="116"/>
        <v>0.14285714285714285</v>
      </c>
      <c r="H56" s="138">
        <f t="shared" si="116"/>
        <v>0.1</v>
      </c>
      <c r="I56" s="138">
        <f t="shared" si="116"/>
        <v>0</v>
      </c>
      <c r="J56" s="138">
        <f t="shared" si="116"/>
        <v>0</v>
      </c>
      <c r="K56" s="138">
        <f t="shared" si="116"/>
        <v>0</v>
      </c>
      <c r="L56" s="139">
        <f t="shared" ref="L56" si="117">(L55/L69)</f>
        <v>5.4054054054054057E-2</v>
      </c>
      <c r="M56" s="137"/>
      <c r="N56" s="137"/>
      <c r="O56" s="137"/>
      <c r="P56" s="137"/>
      <c r="Q56" s="138">
        <f t="shared" ref="Q56:T56" si="118">(Q55/Q69)</f>
        <v>0.13333333333333333</v>
      </c>
      <c r="R56" s="138">
        <f t="shared" si="118"/>
        <v>9.0909090909090912E-2</v>
      </c>
      <c r="S56" s="138">
        <f t="shared" si="118"/>
        <v>0</v>
      </c>
      <c r="T56" s="138">
        <f t="shared" si="118"/>
        <v>0.25</v>
      </c>
      <c r="U56" s="136">
        <f t="shared" ref="U56:AA56" si="119">(U55/U69)</f>
        <v>8.3333333333333329E-2</v>
      </c>
      <c r="V56" s="139">
        <f t="shared" si="119"/>
        <v>0.109375</v>
      </c>
      <c r="W56" s="137"/>
      <c r="X56" s="137"/>
      <c r="Y56" s="137"/>
      <c r="Z56" s="137"/>
      <c r="AA56" s="140">
        <f t="shared" si="119"/>
        <v>8.9108910891089105E-2</v>
      </c>
      <c r="AB56" s="192"/>
      <c r="AC56" s="192"/>
      <c r="AD56" s="192"/>
      <c r="AE56" s="192"/>
    </row>
    <row r="57" spans="2:31" x14ac:dyDescent="0.25">
      <c r="B57" s="59">
        <v>800</v>
      </c>
      <c r="C57" s="38" t="s">
        <v>307</v>
      </c>
      <c r="D57" s="38">
        <v>1</v>
      </c>
      <c r="E57" s="38">
        <v>0</v>
      </c>
      <c r="F57" s="38">
        <v>0</v>
      </c>
      <c r="G57" s="39">
        <v>1</v>
      </c>
      <c r="H57" s="39">
        <v>1</v>
      </c>
      <c r="I57" s="39">
        <v>1</v>
      </c>
      <c r="J57" s="39">
        <v>0</v>
      </c>
      <c r="K57" s="39">
        <v>0</v>
      </c>
      <c r="L57" s="40">
        <f t="shared" si="106"/>
        <v>3</v>
      </c>
      <c r="M57" s="40">
        <f t="shared" si="107"/>
        <v>0.6</v>
      </c>
      <c r="N57" s="40">
        <f t="shared" si="108"/>
        <v>1</v>
      </c>
      <c r="O57" s="141">
        <f t="shared" si="109"/>
        <v>0.4898979485566356</v>
      </c>
      <c r="P57" s="141">
        <f>(U57-M57)</f>
        <v>0.4</v>
      </c>
      <c r="Q57" s="39">
        <v>0</v>
      </c>
      <c r="R57" s="39">
        <v>1</v>
      </c>
      <c r="S57" s="39">
        <v>1</v>
      </c>
      <c r="T57" s="39">
        <v>1</v>
      </c>
      <c r="U57" s="41">
        <v>1</v>
      </c>
      <c r="V57" s="40">
        <f>SUM(Q57:U57)</f>
        <v>4</v>
      </c>
      <c r="W57" s="141">
        <f>AVERAGE(Q57:U57)</f>
        <v>0.8</v>
      </c>
      <c r="X57" s="40">
        <f>MAX(Q57:U57)-MIN(Q57:U57)</f>
        <v>1</v>
      </c>
      <c r="Y57" s="141">
        <f>_xlfn.STDEV.P(Q57:U57)</f>
        <v>0.4</v>
      </c>
      <c r="Z57" s="141">
        <f t="shared" si="110"/>
        <v>0.19999999999999996</v>
      </c>
      <c r="AA57" s="42">
        <f t="shared" si="111"/>
        <v>7</v>
      </c>
      <c r="AB57" s="42">
        <f t="shared" si="112"/>
        <v>0.7</v>
      </c>
      <c r="AC57" s="42">
        <f t="shared" si="113"/>
        <v>1</v>
      </c>
      <c r="AD57" s="144">
        <f t="shared" si="114"/>
        <v>0.45825756949558399</v>
      </c>
      <c r="AE57" s="144">
        <f t="shared" si="115"/>
        <v>0.30000000000000004</v>
      </c>
    </row>
    <row r="58" spans="2:31" ht="15.75" thickBot="1" x14ac:dyDescent="0.3">
      <c r="B58" s="58" t="s">
        <v>28</v>
      </c>
      <c r="C58" s="43" t="s">
        <v>307</v>
      </c>
      <c r="D58" s="247">
        <f>(D57/D69)</f>
        <v>0.2</v>
      </c>
      <c r="E58" s="247">
        <f t="shared" ref="E58:K58" si="120">(E57/E69)</f>
        <v>0</v>
      </c>
      <c r="F58" s="247">
        <f t="shared" si="120"/>
        <v>0</v>
      </c>
      <c r="G58" s="138">
        <f t="shared" si="120"/>
        <v>0.14285714285714285</v>
      </c>
      <c r="H58" s="138">
        <f t="shared" si="120"/>
        <v>0.1</v>
      </c>
      <c r="I58" s="138">
        <f t="shared" si="120"/>
        <v>0.14285714285714285</v>
      </c>
      <c r="J58" s="138">
        <f t="shared" si="120"/>
        <v>0</v>
      </c>
      <c r="K58" s="138">
        <f t="shared" si="120"/>
        <v>0</v>
      </c>
      <c r="L58" s="139">
        <f t="shared" ref="L58" si="121">(L57/L69)</f>
        <v>8.1081081081081086E-2</v>
      </c>
      <c r="M58" s="137"/>
      <c r="N58" s="137"/>
      <c r="O58" s="137"/>
      <c r="P58" s="137"/>
      <c r="Q58" s="138">
        <f t="shared" ref="Q58:T58" si="122">(Q57/Q69)</f>
        <v>0</v>
      </c>
      <c r="R58" s="138">
        <f t="shared" si="122"/>
        <v>9.0909090909090912E-2</v>
      </c>
      <c r="S58" s="138">
        <f t="shared" si="122"/>
        <v>7.1428571428571425E-2</v>
      </c>
      <c r="T58" s="138">
        <f t="shared" si="122"/>
        <v>8.3333333333333329E-2</v>
      </c>
      <c r="U58" s="136">
        <f t="shared" ref="U58:AA58" si="123">(U57/U69)</f>
        <v>8.3333333333333329E-2</v>
      </c>
      <c r="V58" s="139">
        <f t="shared" si="123"/>
        <v>6.25E-2</v>
      </c>
      <c r="W58" s="137"/>
      <c r="X58" s="137"/>
      <c r="Y58" s="137"/>
      <c r="Z58" s="137"/>
      <c r="AA58" s="140">
        <f t="shared" si="123"/>
        <v>6.9306930693069313E-2</v>
      </c>
      <c r="AB58" s="192"/>
      <c r="AC58" s="192"/>
      <c r="AD58" s="192"/>
      <c r="AE58" s="192"/>
    </row>
    <row r="59" spans="2:31" x14ac:dyDescent="0.25">
      <c r="B59" s="59">
        <v>900</v>
      </c>
      <c r="C59" s="38" t="s">
        <v>307</v>
      </c>
      <c r="D59" s="38">
        <v>0</v>
      </c>
      <c r="E59" s="38">
        <v>0</v>
      </c>
      <c r="F59" s="38">
        <v>2</v>
      </c>
      <c r="G59" s="39">
        <v>0</v>
      </c>
      <c r="H59" s="39">
        <v>4</v>
      </c>
      <c r="I59" s="39">
        <v>0</v>
      </c>
      <c r="J59" s="39">
        <v>0</v>
      </c>
      <c r="K59" s="39">
        <v>3</v>
      </c>
      <c r="L59" s="40">
        <f t="shared" si="106"/>
        <v>7</v>
      </c>
      <c r="M59" s="40">
        <f t="shared" si="107"/>
        <v>1.4</v>
      </c>
      <c r="N59" s="40">
        <f t="shared" si="108"/>
        <v>4</v>
      </c>
      <c r="O59" s="141">
        <f t="shared" si="109"/>
        <v>1.7435595774162693</v>
      </c>
      <c r="P59" s="141">
        <f>(U59-M59)</f>
        <v>-1.4</v>
      </c>
      <c r="Q59" s="39">
        <v>3</v>
      </c>
      <c r="R59" s="39">
        <v>1</v>
      </c>
      <c r="S59" s="39">
        <v>2</v>
      </c>
      <c r="T59" s="39">
        <v>2</v>
      </c>
      <c r="U59" s="41">
        <v>0</v>
      </c>
      <c r="V59" s="40">
        <f>SUM(Q59:U59)</f>
        <v>8</v>
      </c>
      <c r="W59" s="141">
        <f>AVERAGE(Q59:U59)</f>
        <v>1.6</v>
      </c>
      <c r="X59" s="40">
        <f>MAX(Q59:U59)-MIN(Q59:U59)</f>
        <v>3</v>
      </c>
      <c r="Y59" s="141">
        <f>_xlfn.STDEV.P(Q59:U59)</f>
        <v>1.019803902718557</v>
      </c>
      <c r="Z59" s="141">
        <f t="shared" si="110"/>
        <v>-1.6</v>
      </c>
      <c r="AA59" s="42">
        <f t="shared" si="111"/>
        <v>15</v>
      </c>
      <c r="AB59" s="42">
        <f t="shared" si="112"/>
        <v>1.5</v>
      </c>
      <c r="AC59" s="42">
        <f t="shared" si="113"/>
        <v>4</v>
      </c>
      <c r="AD59" s="144">
        <f t="shared" si="114"/>
        <v>1.4317821063276353</v>
      </c>
      <c r="AE59" s="144">
        <f t="shared" si="115"/>
        <v>-1.5</v>
      </c>
    </row>
    <row r="60" spans="2:31" ht="15.75" thickBot="1" x14ac:dyDescent="0.3">
      <c r="B60" s="58" t="s">
        <v>28</v>
      </c>
      <c r="C60" s="43" t="s">
        <v>307</v>
      </c>
      <c r="D60" s="247">
        <f>(D59/D69)</f>
        <v>0</v>
      </c>
      <c r="E60" s="247">
        <f t="shared" ref="E60:K60" si="124">(E59/E69)</f>
        <v>0</v>
      </c>
      <c r="F60" s="247">
        <f t="shared" si="124"/>
        <v>0.25</v>
      </c>
      <c r="G60" s="138">
        <f t="shared" si="124"/>
        <v>0</v>
      </c>
      <c r="H60" s="138">
        <f t="shared" si="124"/>
        <v>0.4</v>
      </c>
      <c r="I60" s="138">
        <f t="shared" si="124"/>
        <v>0</v>
      </c>
      <c r="J60" s="138">
        <f t="shared" si="124"/>
        <v>0</v>
      </c>
      <c r="K60" s="138">
        <f t="shared" si="124"/>
        <v>0.375</v>
      </c>
      <c r="L60" s="139">
        <f t="shared" ref="L60" si="125">(L59/L69)</f>
        <v>0.1891891891891892</v>
      </c>
      <c r="M60" s="137"/>
      <c r="N60" s="137"/>
      <c r="O60" s="137"/>
      <c r="P60" s="137"/>
      <c r="Q60" s="138">
        <f t="shared" ref="Q60:T60" si="126">(Q59/Q69)</f>
        <v>0.2</v>
      </c>
      <c r="R60" s="138">
        <f t="shared" si="126"/>
        <v>9.0909090909090912E-2</v>
      </c>
      <c r="S60" s="138">
        <f t="shared" si="126"/>
        <v>0.14285714285714285</v>
      </c>
      <c r="T60" s="138">
        <f t="shared" si="126"/>
        <v>0.16666666666666666</v>
      </c>
      <c r="U60" s="136">
        <f t="shared" ref="U60:AA60" si="127">(U59/U69)</f>
        <v>0</v>
      </c>
      <c r="V60" s="139">
        <f t="shared" si="127"/>
        <v>0.125</v>
      </c>
      <c r="W60" s="137"/>
      <c r="X60" s="137"/>
      <c r="Y60" s="137"/>
      <c r="Z60" s="137"/>
      <c r="AA60" s="140">
        <f t="shared" si="127"/>
        <v>0.14851485148514851</v>
      </c>
      <c r="AB60" s="192"/>
      <c r="AC60" s="192"/>
      <c r="AD60" s="192"/>
      <c r="AE60" s="192"/>
    </row>
    <row r="61" spans="2:31" x14ac:dyDescent="0.25">
      <c r="B61" s="59">
        <v>1000</v>
      </c>
      <c r="C61" s="38" t="s">
        <v>307</v>
      </c>
      <c r="D61" s="38">
        <v>0</v>
      </c>
      <c r="E61" s="38">
        <v>1</v>
      </c>
      <c r="F61" s="38">
        <v>0</v>
      </c>
      <c r="G61" s="39">
        <v>0</v>
      </c>
      <c r="H61" s="39">
        <v>1</v>
      </c>
      <c r="I61" s="39">
        <v>2</v>
      </c>
      <c r="J61" s="39">
        <v>1</v>
      </c>
      <c r="K61" s="39">
        <v>3</v>
      </c>
      <c r="L61" s="40">
        <f t="shared" si="106"/>
        <v>7</v>
      </c>
      <c r="M61" s="40">
        <f t="shared" si="107"/>
        <v>1.4</v>
      </c>
      <c r="N61" s="40">
        <f t="shared" si="108"/>
        <v>3</v>
      </c>
      <c r="O61" s="141">
        <f t="shared" si="109"/>
        <v>1.019803902718557</v>
      </c>
      <c r="P61" s="141">
        <f>(U61-M61)</f>
        <v>2.6</v>
      </c>
      <c r="Q61" s="39">
        <v>3</v>
      </c>
      <c r="R61" s="39">
        <v>1</v>
      </c>
      <c r="S61" s="39">
        <v>2</v>
      </c>
      <c r="T61" s="39">
        <v>1</v>
      </c>
      <c r="U61" s="41">
        <v>4</v>
      </c>
      <c r="V61" s="40">
        <f>SUM(Q61:U61)</f>
        <v>11</v>
      </c>
      <c r="W61" s="141">
        <f>AVERAGE(Q61:U61)</f>
        <v>2.2000000000000002</v>
      </c>
      <c r="X61" s="40">
        <f>MAX(Q61:U61)-MIN(Q61:U61)</f>
        <v>3</v>
      </c>
      <c r="Y61" s="141">
        <f>_xlfn.STDEV.P(Q61:U61)</f>
        <v>1.1661903789690602</v>
      </c>
      <c r="Z61" s="141">
        <f t="shared" si="110"/>
        <v>1.7999999999999998</v>
      </c>
      <c r="AA61" s="42">
        <f t="shared" si="111"/>
        <v>18</v>
      </c>
      <c r="AB61" s="42">
        <f t="shared" si="112"/>
        <v>1.8</v>
      </c>
      <c r="AC61" s="42">
        <f t="shared" si="113"/>
        <v>4</v>
      </c>
      <c r="AD61" s="144">
        <f t="shared" si="114"/>
        <v>1.1661903789690602</v>
      </c>
      <c r="AE61" s="144">
        <f t="shared" si="115"/>
        <v>2.2000000000000002</v>
      </c>
    </row>
    <row r="62" spans="2:31" ht="15.75" thickBot="1" x14ac:dyDescent="0.3">
      <c r="B62" s="58" t="s">
        <v>28</v>
      </c>
      <c r="C62" s="43" t="s">
        <v>307</v>
      </c>
      <c r="D62" s="247">
        <f>(D61/D69)</f>
        <v>0</v>
      </c>
      <c r="E62" s="247">
        <f t="shared" ref="E62:K62" si="128">(E61/E69)</f>
        <v>0.2</v>
      </c>
      <c r="F62" s="247">
        <f t="shared" si="128"/>
        <v>0</v>
      </c>
      <c r="G62" s="138">
        <f t="shared" si="128"/>
        <v>0</v>
      </c>
      <c r="H62" s="138">
        <f t="shared" si="128"/>
        <v>0.1</v>
      </c>
      <c r="I62" s="138">
        <f t="shared" si="128"/>
        <v>0.2857142857142857</v>
      </c>
      <c r="J62" s="138">
        <f t="shared" si="128"/>
        <v>0.2</v>
      </c>
      <c r="K62" s="138">
        <f t="shared" si="128"/>
        <v>0.375</v>
      </c>
      <c r="L62" s="139">
        <f t="shared" ref="L62" si="129">(L61/L69)</f>
        <v>0.1891891891891892</v>
      </c>
      <c r="M62" s="137"/>
      <c r="N62" s="137"/>
      <c r="O62" s="137"/>
      <c r="P62" s="137"/>
      <c r="Q62" s="138">
        <f t="shared" ref="Q62:T62" si="130">(Q61/Q69)</f>
        <v>0.2</v>
      </c>
      <c r="R62" s="138">
        <f t="shared" si="130"/>
        <v>9.0909090909090912E-2</v>
      </c>
      <c r="S62" s="138">
        <f t="shared" si="130"/>
        <v>0.14285714285714285</v>
      </c>
      <c r="T62" s="138">
        <f t="shared" si="130"/>
        <v>8.3333333333333329E-2</v>
      </c>
      <c r="U62" s="136">
        <f t="shared" ref="U62:AA62" si="131">(U61/U69)</f>
        <v>0.33333333333333331</v>
      </c>
      <c r="V62" s="139">
        <f t="shared" si="131"/>
        <v>0.171875</v>
      </c>
      <c r="W62" s="137"/>
      <c r="X62" s="137"/>
      <c r="Y62" s="137"/>
      <c r="Z62" s="137"/>
      <c r="AA62" s="140">
        <f t="shared" si="131"/>
        <v>0.17821782178217821</v>
      </c>
      <c r="AB62" s="192"/>
      <c r="AC62" s="192"/>
      <c r="AD62" s="192"/>
      <c r="AE62" s="192"/>
    </row>
    <row r="63" spans="2:31" x14ac:dyDescent="0.25">
      <c r="B63" s="63">
        <v>1100</v>
      </c>
      <c r="C63" s="38" t="s">
        <v>307</v>
      </c>
      <c r="D63" s="38">
        <v>0</v>
      </c>
      <c r="E63" s="38">
        <v>1</v>
      </c>
      <c r="F63" s="38">
        <v>0</v>
      </c>
      <c r="G63" s="39">
        <v>1</v>
      </c>
      <c r="H63" s="39">
        <v>0</v>
      </c>
      <c r="I63" s="39">
        <v>3</v>
      </c>
      <c r="J63" s="39">
        <v>1</v>
      </c>
      <c r="K63" s="39">
        <v>1</v>
      </c>
      <c r="L63" s="40">
        <f t="shared" si="106"/>
        <v>6</v>
      </c>
      <c r="M63" s="40">
        <f t="shared" si="107"/>
        <v>1.2</v>
      </c>
      <c r="N63" s="40">
        <f t="shared" si="108"/>
        <v>3</v>
      </c>
      <c r="O63" s="141">
        <f t="shared" si="109"/>
        <v>0.9797958971132712</v>
      </c>
      <c r="P63" s="141">
        <f>(U63-M63)</f>
        <v>0.8</v>
      </c>
      <c r="Q63" s="39">
        <v>5</v>
      </c>
      <c r="R63" s="39">
        <v>1</v>
      </c>
      <c r="S63" s="39">
        <v>2</v>
      </c>
      <c r="T63" s="39">
        <v>1</v>
      </c>
      <c r="U63" s="41">
        <v>2</v>
      </c>
      <c r="V63" s="40">
        <f>SUM(Q63:U63)</f>
        <v>11</v>
      </c>
      <c r="W63" s="141">
        <f>AVERAGE(Q63:U63)</f>
        <v>2.2000000000000002</v>
      </c>
      <c r="X63" s="40">
        <f>MAX(Q63:U63)-MIN(Q63:U63)</f>
        <v>4</v>
      </c>
      <c r="Y63" s="141">
        <f>_xlfn.STDEV.P(Q63:U63)</f>
        <v>1.4696938456699069</v>
      </c>
      <c r="Z63" s="141">
        <f t="shared" si="110"/>
        <v>-0.20000000000000018</v>
      </c>
      <c r="AA63" s="42">
        <f t="shared" si="111"/>
        <v>17</v>
      </c>
      <c r="AB63" s="42">
        <f t="shared" si="112"/>
        <v>1.7</v>
      </c>
      <c r="AC63" s="42">
        <f t="shared" si="113"/>
        <v>5</v>
      </c>
      <c r="AD63" s="144">
        <f t="shared" si="114"/>
        <v>1.3453624047073711</v>
      </c>
      <c r="AE63" s="144">
        <f t="shared" si="115"/>
        <v>0.30000000000000004</v>
      </c>
    </row>
    <row r="64" spans="2:31" ht="15.75" thickBot="1" x14ac:dyDescent="0.3">
      <c r="B64" s="58" t="s">
        <v>28</v>
      </c>
      <c r="C64" s="43" t="s">
        <v>307</v>
      </c>
      <c r="D64" s="247">
        <f>(D63/D69)</f>
        <v>0</v>
      </c>
      <c r="E64" s="247">
        <f t="shared" ref="E64:K64" si="132">(E63/E69)</f>
        <v>0.2</v>
      </c>
      <c r="F64" s="247">
        <f t="shared" si="132"/>
        <v>0</v>
      </c>
      <c r="G64" s="138">
        <f t="shared" si="132"/>
        <v>0.14285714285714285</v>
      </c>
      <c r="H64" s="138">
        <f t="shared" si="132"/>
        <v>0</v>
      </c>
      <c r="I64" s="138">
        <f t="shared" si="132"/>
        <v>0.42857142857142855</v>
      </c>
      <c r="J64" s="138">
        <f t="shared" si="132"/>
        <v>0.2</v>
      </c>
      <c r="K64" s="138">
        <f t="shared" si="132"/>
        <v>0.125</v>
      </c>
      <c r="L64" s="139">
        <f t="shared" ref="L64" si="133">(L63/L69)</f>
        <v>0.16216216216216217</v>
      </c>
      <c r="M64" s="137"/>
      <c r="N64" s="137"/>
      <c r="O64" s="137"/>
      <c r="P64" s="137"/>
      <c r="Q64" s="138">
        <f t="shared" ref="Q64:T64" si="134">(Q63/Q69)</f>
        <v>0.33333333333333331</v>
      </c>
      <c r="R64" s="138">
        <f t="shared" si="134"/>
        <v>9.0909090909090912E-2</v>
      </c>
      <c r="S64" s="138">
        <f t="shared" si="134"/>
        <v>0.14285714285714285</v>
      </c>
      <c r="T64" s="138">
        <f t="shared" si="134"/>
        <v>8.3333333333333329E-2</v>
      </c>
      <c r="U64" s="136">
        <f t="shared" ref="U64:AA64" si="135">(U63/U69)</f>
        <v>0.16666666666666666</v>
      </c>
      <c r="V64" s="139">
        <f t="shared" si="135"/>
        <v>0.171875</v>
      </c>
      <c r="W64" s="137"/>
      <c r="X64" s="137"/>
      <c r="Y64" s="137"/>
      <c r="Z64" s="137"/>
      <c r="AA64" s="140">
        <f t="shared" si="135"/>
        <v>0.16831683168316833</v>
      </c>
      <c r="AB64" s="192"/>
      <c r="AC64" s="192"/>
      <c r="AD64" s="192"/>
      <c r="AE64" s="192"/>
    </row>
    <row r="65" spans="2:31" x14ac:dyDescent="0.25">
      <c r="B65" s="59">
        <v>1200</v>
      </c>
      <c r="C65" s="38" t="s">
        <v>307</v>
      </c>
      <c r="D65" s="38">
        <v>0</v>
      </c>
      <c r="E65" s="38">
        <v>0</v>
      </c>
      <c r="F65" s="38">
        <v>3</v>
      </c>
      <c r="G65" s="39">
        <v>1</v>
      </c>
      <c r="H65" s="39">
        <v>2</v>
      </c>
      <c r="I65" s="39">
        <v>0</v>
      </c>
      <c r="J65" s="39">
        <v>1</v>
      </c>
      <c r="K65" s="39">
        <v>1</v>
      </c>
      <c r="L65" s="40">
        <f t="shared" si="106"/>
        <v>5</v>
      </c>
      <c r="M65" s="40">
        <f t="shared" si="107"/>
        <v>1</v>
      </c>
      <c r="N65" s="40">
        <f t="shared" si="108"/>
        <v>2</v>
      </c>
      <c r="O65" s="141">
        <f t="shared" si="109"/>
        <v>0.63245553203367588</v>
      </c>
      <c r="P65" s="141">
        <f>(U65-M65)</f>
        <v>0</v>
      </c>
      <c r="Q65" s="39">
        <v>0</v>
      </c>
      <c r="R65" s="39">
        <v>4</v>
      </c>
      <c r="S65" s="39">
        <v>2</v>
      </c>
      <c r="T65" s="39">
        <v>2</v>
      </c>
      <c r="U65" s="41">
        <v>1</v>
      </c>
      <c r="V65" s="40">
        <f>SUM(Q65:U65)</f>
        <v>9</v>
      </c>
      <c r="W65" s="141">
        <f>AVERAGE(Q65:U65)</f>
        <v>1.8</v>
      </c>
      <c r="X65" s="40">
        <f>MAX(Q65:U65)-MIN(Q65:U65)</f>
        <v>4</v>
      </c>
      <c r="Y65" s="141">
        <f>_xlfn.STDEV.P(Q65:U65)</f>
        <v>1.3266499161421599</v>
      </c>
      <c r="Z65" s="141">
        <f t="shared" si="110"/>
        <v>-0.8</v>
      </c>
      <c r="AA65" s="42">
        <f t="shared" si="111"/>
        <v>14</v>
      </c>
      <c r="AB65" s="42">
        <f t="shared" si="112"/>
        <v>1.4</v>
      </c>
      <c r="AC65" s="42">
        <f t="shared" si="113"/>
        <v>4</v>
      </c>
      <c r="AD65" s="144">
        <f t="shared" si="114"/>
        <v>1.1135528725660044</v>
      </c>
      <c r="AE65" s="144">
        <f t="shared" si="115"/>
        <v>-0.39999999999999991</v>
      </c>
    </row>
    <row r="66" spans="2:31" ht="15.75" thickBot="1" x14ac:dyDescent="0.3">
      <c r="B66" s="58" t="s">
        <v>28</v>
      </c>
      <c r="C66" s="43" t="s">
        <v>307</v>
      </c>
      <c r="D66" s="247">
        <f>(D65/D69)</f>
        <v>0</v>
      </c>
      <c r="E66" s="247">
        <f t="shared" ref="E66:K66" si="136">(E65/E69)</f>
        <v>0</v>
      </c>
      <c r="F66" s="247">
        <f t="shared" si="136"/>
        <v>0.375</v>
      </c>
      <c r="G66" s="138">
        <f t="shared" si="136"/>
        <v>0.14285714285714285</v>
      </c>
      <c r="H66" s="138">
        <f t="shared" si="136"/>
        <v>0.2</v>
      </c>
      <c r="I66" s="138">
        <f t="shared" si="136"/>
        <v>0</v>
      </c>
      <c r="J66" s="138">
        <f t="shared" si="136"/>
        <v>0.2</v>
      </c>
      <c r="K66" s="138">
        <f t="shared" si="136"/>
        <v>0.125</v>
      </c>
      <c r="L66" s="139">
        <f t="shared" ref="L66" si="137">(L65/L69)</f>
        <v>0.13513513513513514</v>
      </c>
      <c r="M66" s="137"/>
      <c r="N66" s="137"/>
      <c r="O66" s="137"/>
      <c r="P66" s="137"/>
      <c r="Q66" s="138">
        <f t="shared" ref="Q66:T66" si="138">(Q65/Q69)</f>
        <v>0</v>
      </c>
      <c r="R66" s="138">
        <f t="shared" si="138"/>
        <v>0.36363636363636365</v>
      </c>
      <c r="S66" s="138">
        <f t="shared" si="138"/>
        <v>0.14285714285714285</v>
      </c>
      <c r="T66" s="138">
        <f t="shared" si="138"/>
        <v>0.16666666666666666</v>
      </c>
      <c r="U66" s="136">
        <f t="shared" ref="U66:AA66" si="139">(U65/U69)</f>
        <v>8.3333333333333329E-2</v>
      </c>
      <c r="V66" s="139">
        <f t="shared" si="139"/>
        <v>0.140625</v>
      </c>
      <c r="W66" s="137"/>
      <c r="X66" s="137"/>
      <c r="Y66" s="137"/>
      <c r="Z66" s="137"/>
      <c r="AA66" s="140">
        <f t="shared" si="139"/>
        <v>0.13861386138613863</v>
      </c>
      <c r="AB66" s="192"/>
      <c r="AC66" s="192"/>
      <c r="AD66" s="192"/>
      <c r="AE66" s="192"/>
    </row>
    <row r="67" spans="2:31" x14ac:dyDescent="0.25">
      <c r="B67" s="59">
        <v>1300</v>
      </c>
      <c r="C67" s="38" t="s">
        <v>307</v>
      </c>
      <c r="D67" s="38">
        <v>2</v>
      </c>
      <c r="E67" s="38">
        <v>2</v>
      </c>
      <c r="F67" s="38">
        <v>3</v>
      </c>
      <c r="G67" s="39">
        <v>1</v>
      </c>
      <c r="H67" s="39">
        <v>1</v>
      </c>
      <c r="I67" s="39">
        <v>1</v>
      </c>
      <c r="J67" s="39">
        <v>0</v>
      </c>
      <c r="K67" s="39">
        <v>0</v>
      </c>
      <c r="L67" s="40">
        <f t="shared" si="106"/>
        <v>3</v>
      </c>
      <c r="M67" s="40">
        <f t="shared" si="107"/>
        <v>0.6</v>
      </c>
      <c r="N67" s="40">
        <f t="shared" si="108"/>
        <v>1</v>
      </c>
      <c r="O67" s="141">
        <f t="shared" si="109"/>
        <v>0.4898979485566356</v>
      </c>
      <c r="P67" s="141">
        <f>(U67-M67)</f>
        <v>1.4</v>
      </c>
      <c r="Q67" s="39">
        <v>1</v>
      </c>
      <c r="R67" s="39">
        <v>2</v>
      </c>
      <c r="S67" s="39">
        <v>4</v>
      </c>
      <c r="T67" s="39">
        <v>2</v>
      </c>
      <c r="U67" s="41">
        <v>2</v>
      </c>
      <c r="V67" s="40">
        <f>SUM(Q67:U67)</f>
        <v>11</v>
      </c>
      <c r="W67" s="141">
        <f>AVERAGE(Q67:U67)</f>
        <v>2.2000000000000002</v>
      </c>
      <c r="X67" s="40">
        <f>MAX(Q67:U67)-MIN(Q67:U67)</f>
        <v>3</v>
      </c>
      <c r="Y67" s="141">
        <f>_xlfn.STDEV.P(Q67:U67)</f>
        <v>0.9797958971132712</v>
      </c>
      <c r="Z67" s="141">
        <f t="shared" si="110"/>
        <v>-0.20000000000000018</v>
      </c>
      <c r="AA67" s="42">
        <f t="shared" si="111"/>
        <v>14</v>
      </c>
      <c r="AB67" s="42">
        <f t="shared" si="112"/>
        <v>1.4</v>
      </c>
      <c r="AC67" s="42">
        <f t="shared" si="113"/>
        <v>4</v>
      </c>
      <c r="AD67" s="144">
        <f t="shared" si="114"/>
        <v>1.1135528725660044</v>
      </c>
      <c r="AE67" s="144">
        <f t="shared" si="115"/>
        <v>0.60000000000000009</v>
      </c>
    </row>
    <row r="68" spans="2:31" ht="15.75" thickBot="1" x14ac:dyDescent="0.3">
      <c r="B68" s="58" t="s">
        <v>28</v>
      </c>
      <c r="C68" s="43" t="s">
        <v>307</v>
      </c>
      <c r="D68" s="247">
        <f>(D67/D69)</f>
        <v>0.4</v>
      </c>
      <c r="E68" s="247">
        <f t="shared" ref="E68:K68" si="140">(E67/E69)</f>
        <v>0.4</v>
      </c>
      <c r="F68" s="247">
        <f t="shared" si="140"/>
        <v>0.375</v>
      </c>
      <c r="G68" s="138">
        <f t="shared" si="140"/>
        <v>0.14285714285714285</v>
      </c>
      <c r="H68" s="138">
        <f t="shared" si="140"/>
        <v>0.1</v>
      </c>
      <c r="I68" s="138">
        <f t="shared" si="140"/>
        <v>0.14285714285714285</v>
      </c>
      <c r="J68" s="138">
        <f t="shared" si="140"/>
        <v>0</v>
      </c>
      <c r="K68" s="138">
        <f t="shared" si="140"/>
        <v>0</v>
      </c>
      <c r="L68" s="139">
        <f t="shared" ref="L68" si="141">(L67/L69)</f>
        <v>8.1081081081081086E-2</v>
      </c>
      <c r="M68" s="137"/>
      <c r="N68" s="137"/>
      <c r="O68" s="137"/>
      <c r="P68" s="137"/>
      <c r="Q68" s="138">
        <f t="shared" ref="Q68:T68" si="142">(Q67/Q69)</f>
        <v>6.6666666666666666E-2</v>
      </c>
      <c r="R68" s="138">
        <f t="shared" si="142"/>
        <v>0.18181818181818182</v>
      </c>
      <c r="S68" s="138">
        <f t="shared" si="142"/>
        <v>0.2857142857142857</v>
      </c>
      <c r="T68" s="138">
        <f t="shared" si="142"/>
        <v>0.16666666666666666</v>
      </c>
      <c r="U68" s="136">
        <f t="shared" ref="U68:AA68" si="143">(U67/U69)</f>
        <v>0.16666666666666666</v>
      </c>
      <c r="V68" s="139">
        <f t="shared" si="143"/>
        <v>0.171875</v>
      </c>
      <c r="W68" s="137"/>
      <c r="X68" s="137"/>
      <c r="Y68" s="137"/>
      <c r="Z68" s="137"/>
      <c r="AA68" s="140">
        <f t="shared" si="143"/>
        <v>0.13861386138613863</v>
      </c>
      <c r="AB68" s="192"/>
      <c r="AC68" s="192"/>
      <c r="AD68" s="192"/>
      <c r="AE68" s="192"/>
    </row>
    <row r="69" spans="2:31" ht="24" x14ac:dyDescent="0.25">
      <c r="B69" s="26" t="s">
        <v>322</v>
      </c>
      <c r="C69" s="116" t="s">
        <v>307</v>
      </c>
      <c r="D69" s="116">
        <v>5</v>
      </c>
      <c r="E69" s="116">
        <v>5</v>
      </c>
      <c r="F69" s="116">
        <v>8</v>
      </c>
      <c r="G69" s="117">
        <v>7</v>
      </c>
      <c r="H69" s="117">
        <v>10</v>
      </c>
      <c r="I69" s="117">
        <v>7</v>
      </c>
      <c r="J69" s="117">
        <v>5</v>
      </c>
      <c r="K69" s="117">
        <v>8</v>
      </c>
      <c r="L69" s="32">
        <f t="shared" si="106"/>
        <v>37</v>
      </c>
      <c r="M69" s="32">
        <f t="shared" si="107"/>
        <v>7.4</v>
      </c>
      <c r="N69" s="32">
        <f t="shared" si="108"/>
        <v>5</v>
      </c>
      <c r="O69" s="132">
        <f t="shared" si="109"/>
        <v>1.6248076809271921</v>
      </c>
      <c r="P69" s="119">
        <f>(U69-M69)</f>
        <v>4.5999999999999996</v>
      </c>
      <c r="Q69" s="117">
        <v>15</v>
      </c>
      <c r="R69" s="117">
        <v>11</v>
      </c>
      <c r="S69" s="117">
        <v>14</v>
      </c>
      <c r="T69" s="117">
        <v>12</v>
      </c>
      <c r="U69" s="120">
        <v>12</v>
      </c>
      <c r="V69" s="118">
        <f>SUM(Q69:U69)</f>
        <v>64</v>
      </c>
      <c r="W69" s="119">
        <f>AVERAGE(Q69:U69)</f>
        <v>12.8</v>
      </c>
      <c r="X69" s="118">
        <f>MAX(Q69:U69)-MIN(Q69:U69)</f>
        <v>4</v>
      </c>
      <c r="Y69" s="119">
        <f>_xlfn.STDEV.P(Q69:U69)</f>
        <v>1.4696938456699069</v>
      </c>
      <c r="Z69" s="119">
        <f>(U69-W69)</f>
        <v>-0.80000000000000071</v>
      </c>
      <c r="AA69" s="34">
        <f t="shared" si="111"/>
        <v>101</v>
      </c>
      <c r="AB69" s="34">
        <f t="shared" si="112"/>
        <v>10.1</v>
      </c>
      <c r="AC69" s="34">
        <f t="shared" si="113"/>
        <v>10</v>
      </c>
      <c r="AD69" s="131">
        <f t="shared" si="114"/>
        <v>3.1128764832546763</v>
      </c>
      <c r="AE69" s="122">
        <f>(U69-AB69)</f>
        <v>1.9000000000000004</v>
      </c>
    </row>
    <row r="70" spans="2:31" ht="36" x14ac:dyDescent="0.25">
      <c r="B70" s="160" t="s">
        <v>338</v>
      </c>
      <c r="C70" s="30" t="s">
        <v>307</v>
      </c>
      <c r="D70" s="13">
        <v>46</v>
      </c>
      <c r="E70" s="13">
        <v>53</v>
      </c>
      <c r="F70" s="13">
        <v>62</v>
      </c>
      <c r="G70" s="14">
        <v>57</v>
      </c>
      <c r="H70" s="14">
        <v>66</v>
      </c>
      <c r="I70" s="14">
        <v>40</v>
      </c>
      <c r="J70" s="14">
        <v>42</v>
      </c>
      <c r="K70" s="14">
        <v>50</v>
      </c>
      <c r="L70" s="40">
        <f t="shared" si="106"/>
        <v>255</v>
      </c>
      <c r="M70" s="40">
        <f t="shared" si="107"/>
        <v>51</v>
      </c>
      <c r="N70" s="40">
        <f t="shared" si="108"/>
        <v>26</v>
      </c>
      <c r="O70" s="141">
        <f t="shared" si="109"/>
        <v>9.633275663033837</v>
      </c>
      <c r="P70" s="15">
        <f>(U70-M70)</f>
        <v>12</v>
      </c>
      <c r="Q70" s="14">
        <v>66</v>
      </c>
      <c r="R70" s="14">
        <v>58</v>
      </c>
      <c r="S70" s="14">
        <v>64</v>
      </c>
      <c r="T70" s="14">
        <v>60</v>
      </c>
      <c r="U70" s="16">
        <v>63</v>
      </c>
      <c r="V70" s="15">
        <f>SUM(Q70:U70)</f>
        <v>311</v>
      </c>
      <c r="W70" s="15">
        <f>AVERAGE(Q70:U70)</f>
        <v>62.2</v>
      </c>
      <c r="X70" s="15">
        <f>MAX(Q70:U70)-MIN(Q70:U70)</f>
        <v>8</v>
      </c>
      <c r="Y70" s="69">
        <f>_xlfn.STDEV.P(Q70:U70)</f>
        <v>2.8565713714171399</v>
      </c>
      <c r="Z70" s="15">
        <f>(U70-W70)</f>
        <v>0.79999999999999716</v>
      </c>
      <c r="AA70" s="42">
        <f t="shared" si="111"/>
        <v>566</v>
      </c>
      <c r="AB70" s="42">
        <f t="shared" si="112"/>
        <v>56.6</v>
      </c>
      <c r="AC70" s="42">
        <f t="shared" si="113"/>
        <v>26</v>
      </c>
      <c r="AD70" s="144">
        <f t="shared" si="114"/>
        <v>9.0465463023189141</v>
      </c>
      <c r="AE70" s="73">
        <f>(U70-AB70)</f>
        <v>6.3999999999999986</v>
      </c>
    </row>
    <row r="71" spans="2:31" ht="24" x14ac:dyDescent="0.25">
      <c r="B71" s="67" t="s">
        <v>239</v>
      </c>
      <c r="C71" s="68" t="s">
        <v>307</v>
      </c>
      <c r="D71" s="245">
        <f>(D69/D70)</f>
        <v>0.10869565217391304</v>
      </c>
      <c r="E71" s="245">
        <f t="shared" ref="E71:H71" si="144">(E69/E70)</f>
        <v>9.4339622641509441E-2</v>
      </c>
      <c r="F71" s="245">
        <f t="shared" si="144"/>
        <v>0.12903225806451613</v>
      </c>
      <c r="G71" s="75">
        <f t="shared" si="144"/>
        <v>0.12280701754385964</v>
      </c>
      <c r="H71" s="75">
        <f t="shared" si="144"/>
        <v>0.15151515151515152</v>
      </c>
      <c r="I71" s="75">
        <f>(I69/I70)</f>
        <v>0.17499999999999999</v>
      </c>
      <c r="J71" s="75">
        <f t="shared" ref="J71:K71" si="145">(J69/J70)</f>
        <v>0.11904761904761904</v>
      </c>
      <c r="K71" s="75">
        <f t="shared" si="145"/>
        <v>0.16</v>
      </c>
      <c r="L71" s="113">
        <f>(L69/L70)</f>
        <v>0.14509803921568629</v>
      </c>
      <c r="M71" s="157"/>
      <c r="N71" s="157"/>
      <c r="O71" s="157"/>
      <c r="P71" s="157"/>
      <c r="Q71" s="75">
        <f t="shared" ref="Q71" si="146">(Q69/Q70)</f>
        <v>0.22727272727272727</v>
      </c>
      <c r="R71" s="75">
        <f>(R69/R70)</f>
        <v>0.18965517241379309</v>
      </c>
      <c r="S71" s="75">
        <f>(S69/S70)</f>
        <v>0.21875</v>
      </c>
      <c r="T71" s="75">
        <f>(T69/T70)</f>
        <v>0.2</v>
      </c>
      <c r="U71" s="111">
        <f>(U69/U70)</f>
        <v>0.19047619047619047</v>
      </c>
      <c r="V71" s="113">
        <f>(V69/V70)</f>
        <v>0.20578778135048231</v>
      </c>
      <c r="W71" s="157"/>
      <c r="X71" s="157"/>
      <c r="Y71" s="157"/>
      <c r="Z71" s="157"/>
      <c r="AA71" s="112">
        <f>(AA69/AA70)</f>
        <v>0.17844522968197879</v>
      </c>
      <c r="AB71" s="156"/>
      <c r="AC71" s="156"/>
      <c r="AD71" s="156"/>
      <c r="AE71" s="156"/>
    </row>
    <row r="72" spans="2:31" x14ac:dyDescent="0.25">
      <c r="B72" s="62"/>
    </row>
    <row r="73" spans="2:31" x14ac:dyDescent="0.25">
      <c r="B73" s="274"/>
      <c r="C73" s="283" t="s">
        <v>280</v>
      </c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</row>
    <row r="74" spans="2:31" ht="24.75" thickBot="1" x14ac:dyDescent="0.3">
      <c r="B74" s="18"/>
      <c r="C74" s="19">
        <v>2009</v>
      </c>
      <c r="D74" s="19">
        <v>2010</v>
      </c>
      <c r="E74" s="19">
        <v>2011</v>
      </c>
      <c r="F74" s="19">
        <v>2012</v>
      </c>
      <c r="G74" s="20">
        <v>2013</v>
      </c>
      <c r="H74" s="20">
        <v>2014</v>
      </c>
      <c r="I74" s="20">
        <v>2015</v>
      </c>
      <c r="J74" s="20">
        <v>2016</v>
      </c>
      <c r="K74" s="20">
        <v>2017</v>
      </c>
      <c r="L74" s="21" t="s">
        <v>0</v>
      </c>
      <c r="M74" s="21" t="s">
        <v>1</v>
      </c>
      <c r="N74" s="21" t="s">
        <v>2</v>
      </c>
      <c r="O74" s="21" t="s">
        <v>3</v>
      </c>
      <c r="P74" s="21" t="s">
        <v>435</v>
      </c>
      <c r="Q74" s="20">
        <v>2018</v>
      </c>
      <c r="R74" s="20">
        <v>2019</v>
      </c>
      <c r="S74" s="20">
        <v>2020</v>
      </c>
      <c r="T74" s="20">
        <v>2021</v>
      </c>
      <c r="U74" s="22">
        <v>2022</v>
      </c>
      <c r="V74" s="21" t="s">
        <v>0</v>
      </c>
      <c r="W74" s="21" t="s">
        <v>1</v>
      </c>
      <c r="X74" s="21" t="s">
        <v>2</v>
      </c>
      <c r="Y74" s="21" t="s">
        <v>3</v>
      </c>
      <c r="Z74" s="21" t="s">
        <v>435</v>
      </c>
      <c r="AA74" s="23" t="s">
        <v>5</v>
      </c>
      <c r="AB74" s="23" t="s">
        <v>6</v>
      </c>
      <c r="AC74" s="23" t="s">
        <v>7</v>
      </c>
      <c r="AD74" s="23" t="s">
        <v>8</v>
      </c>
      <c r="AE74" s="23" t="s">
        <v>435</v>
      </c>
    </row>
    <row r="75" spans="2:31" x14ac:dyDescent="0.25">
      <c r="B75" s="59" t="s">
        <v>153</v>
      </c>
      <c r="C75" s="38" t="s">
        <v>307</v>
      </c>
      <c r="D75" s="38">
        <v>0</v>
      </c>
      <c r="E75" s="38">
        <v>0</v>
      </c>
      <c r="F75" s="38">
        <v>1</v>
      </c>
      <c r="G75" s="39">
        <v>2</v>
      </c>
      <c r="H75" s="39">
        <v>1</v>
      </c>
      <c r="I75" s="39">
        <v>1</v>
      </c>
      <c r="J75" s="39">
        <v>2</v>
      </c>
      <c r="K75" s="39">
        <v>0</v>
      </c>
      <c r="L75" s="40">
        <f>SUM(G75:K75)</f>
        <v>6</v>
      </c>
      <c r="M75" s="40">
        <f>AVERAGE(G75:K75)</f>
        <v>1.2</v>
      </c>
      <c r="N75" s="40">
        <f>MAX(G75:K75)-MIN(G75:K75)</f>
        <v>2</v>
      </c>
      <c r="O75" s="141">
        <f>_xlfn.STDEV.P(G75:K75)</f>
        <v>0.74833147735478833</v>
      </c>
      <c r="P75" s="40">
        <f>(U75-M75)</f>
        <v>-0.19999999999999996</v>
      </c>
      <c r="Q75" s="39">
        <v>2</v>
      </c>
      <c r="R75" s="39">
        <v>1</v>
      </c>
      <c r="S75" s="39">
        <v>2</v>
      </c>
      <c r="T75" s="39">
        <v>1</v>
      </c>
      <c r="U75" s="41">
        <v>1</v>
      </c>
      <c r="V75" s="40">
        <f>SUM(Q75:U75)</f>
        <v>7</v>
      </c>
      <c r="W75" s="40">
        <f>AVERAGE(Q75:U75)</f>
        <v>1.4</v>
      </c>
      <c r="X75" s="40">
        <f>MAX(Q75:U75)-MIN(Q75:U75)</f>
        <v>1</v>
      </c>
      <c r="Y75" s="141">
        <f>_xlfn.STDEV.P(Q75:U75)</f>
        <v>0.4898979485566356</v>
      </c>
      <c r="Z75" s="40">
        <f>(U75-W75)</f>
        <v>-0.39999999999999991</v>
      </c>
      <c r="AA75" s="42">
        <f>SUM(Q75:U75,G75:K75)</f>
        <v>13</v>
      </c>
      <c r="AB75" s="144">
        <f>AVERAGE(Q75:U75,G75:K75)</f>
        <v>1.3</v>
      </c>
      <c r="AC75" s="42">
        <f>MAX(Q75:U75,G75:K75)-MIN(Q75:U75,G75:K75)</f>
        <v>2</v>
      </c>
      <c r="AD75" s="144">
        <f>_xlfn.STDEV.P(Q75:U75,G75:K75)</f>
        <v>0.6403124237432849</v>
      </c>
      <c r="AE75" s="42">
        <f>(U75-AB75)</f>
        <v>-0.30000000000000004</v>
      </c>
    </row>
    <row r="76" spans="2:31" ht="15.75" thickBot="1" x14ac:dyDescent="0.3">
      <c r="B76" s="58" t="s">
        <v>28</v>
      </c>
      <c r="C76" s="43" t="s">
        <v>307</v>
      </c>
      <c r="D76" s="247">
        <f>(D75/D89)</f>
        <v>0</v>
      </c>
      <c r="E76" s="247">
        <f t="shared" ref="E76:K76" si="147">(E75/E89)</f>
        <v>0</v>
      </c>
      <c r="F76" s="247">
        <f t="shared" si="147"/>
        <v>0.125</v>
      </c>
      <c r="G76" s="138">
        <f t="shared" si="147"/>
        <v>0.2857142857142857</v>
      </c>
      <c r="H76" s="138">
        <f t="shared" si="147"/>
        <v>0.1</v>
      </c>
      <c r="I76" s="138">
        <f t="shared" si="147"/>
        <v>0.14285714285714285</v>
      </c>
      <c r="J76" s="138">
        <f t="shared" si="147"/>
        <v>0.4</v>
      </c>
      <c r="K76" s="138">
        <f t="shared" si="147"/>
        <v>0</v>
      </c>
      <c r="L76" s="139">
        <f t="shared" ref="L76" si="148">(L75/L89)</f>
        <v>0.16216216216216217</v>
      </c>
      <c r="M76" s="137"/>
      <c r="N76" s="137"/>
      <c r="O76" s="137"/>
      <c r="P76" s="137"/>
      <c r="Q76" s="138">
        <f t="shared" ref="Q76:T76" si="149">(Q75/Q89)</f>
        <v>0.13333333333333333</v>
      </c>
      <c r="R76" s="138">
        <f t="shared" si="149"/>
        <v>9.0909090909090912E-2</v>
      </c>
      <c r="S76" s="138">
        <f t="shared" si="149"/>
        <v>0.14285714285714285</v>
      </c>
      <c r="T76" s="138">
        <f t="shared" si="149"/>
        <v>8.3333333333333329E-2</v>
      </c>
      <c r="U76" s="136">
        <f t="shared" ref="U76:AA76" si="150">(U75/U89)</f>
        <v>8.3333333333333329E-2</v>
      </c>
      <c r="V76" s="139">
        <f t="shared" si="150"/>
        <v>0.109375</v>
      </c>
      <c r="W76" s="137"/>
      <c r="X76" s="137"/>
      <c r="Y76" s="137"/>
      <c r="Z76" s="137"/>
      <c r="AA76" s="140">
        <f t="shared" si="150"/>
        <v>0.12871287128712872</v>
      </c>
      <c r="AB76" s="192"/>
      <c r="AC76" s="192"/>
      <c r="AD76" s="192"/>
      <c r="AE76" s="192"/>
    </row>
    <row r="77" spans="2:31" x14ac:dyDescent="0.25">
      <c r="B77" s="59" t="s">
        <v>154</v>
      </c>
      <c r="C77" s="38" t="s">
        <v>307</v>
      </c>
      <c r="D77" s="38">
        <v>1</v>
      </c>
      <c r="E77" s="38">
        <v>3</v>
      </c>
      <c r="F77" s="38">
        <v>4</v>
      </c>
      <c r="G77" s="39">
        <v>1</v>
      </c>
      <c r="H77" s="39">
        <v>3</v>
      </c>
      <c r="I77" s="39">
        <v>2</v>
      </c>
      <c r="J77" s="39">
        <v>1</v>
      </c>
      <c r="K77" s="39">
        <v>1</v>
      </c>
      <c r="L77" s="40">
        <f t="shared" ref="L77:L90" si="151">SUM(G77:K77)</f>
        <v>8</v>
      </c>
      <c r="M77" s="40">
        <f t="shared" ref="M77:M90" si="152">AVERAGE(G77:K77)</f>
        <v>1.6</v>
      </c>
      <c r="N77" s="40">
        <f t="shared" ref="N77:N90" si="153">MAX(G77:K77)-MIN(G77:K77)</f>
        <v>2</v>
      </c>
      <c r="O77" s="141">
        <f t="shared" ref="O77:O90" si="154">_xlfn.STDEV.P(G77:K77)</f>
        <v>0.8</v>
      </c>
      <c r="P77" s="40">
        <f>(U77-M77)</f>
        <v>0.39999999999999991</v>
      </c>
      <c r="Q77" s="39">
        <v>2</v>
      </c>
      <c r="R77" s="39">
        <v>3</v>
      </c>
      <c r="S77" s="39">
        <v>3</v>
      </c>
      <c r="T77" s="39">
        <v>2</v>
      </c>
      <c r="U77" s="41">
        <v>2</v>
      </c>
      <c r="V77" s="40">
        <f>SUM(Q77:U77)</f>
        <v>12</v>
      </c>
      <c r="W77" s="40">
        <f>AVERAGE(Q77:U77)</f>
        <v>2.4</v>
      </c>
      <c r="X77" s="40">
        <f>MAX(Q77:U77)-MIN(Q77:U77)</f>
        <v>1</v>
      </c>
      <c r="Y77" s="141">
        <f>_xlfn.STDEV.P(Q77:U77)</f>
        <v>0.4898979485566356</v>
      </c>
      <c r="Z77" s="40">
        <f t="shared" ref="Z77:Z87" si="155">(U77-W77)</f>
        <v>-0.39999999999999991</v>
      </c>
      <c r="AA77" s="42">
        <f t="shared" ref="AA77:AA90" si="156">SUM(Q77:U77,G77:K77)</f>
        <v>20</v>
      </c>
      <c r="AB77" s="144">
        <f t="shared" ref="AB77:AB90" si="157">AVERAGE(Q77:U77,G77:K77)</f>
        <v>2</v>
      </c>
      <c r="AC77" s="42">
        <f t="shared" ref="AC77:AC90" si="158">MAX(Q77:U77,G77:K77)-MIN(Q77:U77,G77:K77)</f>
        <v>2</v>
      </c>
      <c r="AD77" s="144">
        <f t="shared" ref="AD77:AD90" si="159">_xlfn.STDEV.P(Q77:U77,G77:K77)</f>
        <v>0.7745966692414834</v>
      </c>
      <c r="AE77" s="42">
        <f t="shared" ref="AE77:AE87" si="160">(U77-AB77)</f>
        <v>0</v>
      </c>
    </row>
    <row r="78" spans="2:31" ht="15.75" thickBot="1" x14ac:dyDescent="0.3">
      <c r="B78" s="58" t="s">
        <v>28</v>
      </c>
      <c r="C78" s="43" t="s">
        <v>307</v>
      </c>
      <c r="D78" s="247">
        <f>(D77/D89)</f>
        <v>0.2</v>
      </c>
      <c r="E78" s="247">
        <f t="shared" ref="E78:K78" si="161">(E77/E89)</f>
        <v>0.6</v>
      </c>
      <c r="F78" s="247">
        <f t="shared" si="161"/>
        <v>0.5</v>
      </c>
      <c r="G78" s="138">
        <f t="shared" si="161"/>
        <v>0.14285714285714285</v>
      </c>
      <c r="H78" s="138">
        <f t="shared" si="161"/>
        <v>0.3</v>
      </c>
      <c r="I78" s="138">
        <f t="shared" si="161"/>
        <v>0.2857142857142857</v>
      </c>
      <c r="J78" s="138">
        <f t="shared" si="161"/>
        <v>0.2</v>
      </c>
      <c r="K78" s="138">
        <f t="shared" si="161"/>
        <v>0.125</v>
      </c>
      <c r="L78" s="139">
        <f t="shared" ref="L78" si="162">(L77/L89)</f>
        <v>0.21621621621621623</v>
      </c>
      <c r="M78" s="137"/>
      <c r="N78" s="137"/>
      <c r="O78" s="137"/>
      <c r="P78" s="137"/>
      <c r="Q78" s="138">
        <f t="shared" ref="Q78:T78" si="163">(Q77/Q89)</f>
        <v>0.13333333333333333</v>
      </c>
      <c r="R78" s="138">
        <f t="shared" si="163"/>
        <v>0.27272727272727271</v>
      </c>
      <c r="S78" s="138">
        <f t="shared" si="163"/>
        <v>0.21428571428571427</v>
      </c>
      <c r="T78" s="138">
        <f t="shared" si="163"/>
        <v>0.16666666666666666</v>
      </c>
      <c r="U78" s="136">
        <f t="shared" ref="U78:AA78" si="164">(U77/U89)</f>
        <v>0.16666666666666666</v>
      </c>
      <c r="V78" s="139">
        <f t="shared" si="164"/>
        <v>0.1875</v>
      </c>
      <c r="W78" s="137"/>
      <c r="X78" s="137"/>
      <c r="Y78" s="137"/>
      <c r="Z78" s="137"/>
      <c r="AA78" s="140">
        <f t="shared" si="164"/>
        <v>0.19801980198019803</v>
      </c>
      <c r="AB78" s="192"/>
      <c r="AC78" s="192"/>
      <c r="AD78" s="192"/>
      <c r="AE78" s="192"/>
    </row>
    <row r="79" spans="2:31" x14ac:dyDescent="0.25">
      <c r="B79" s="59" t="s">
        <v>155</v>
      </c>
      <c r="C79" s="38" t="s">
        <v>307</v>
      </c>
      <c r="D79" s="38">
        <v>0</v>
      </c>
      <c r="E79" s="38">
        <v>1</v>
      </c>
      <c r="F79" s="38">
        <v>0</v>
      </c>
      <c r="G79" s="39">
        <v>3</v>
      </c>
      <c r="H79" s="39">
        <v>2</v>
      </c>
      <c r="I79" s="39">
        <v>1</v>
      </c>
      <c r="J79" s="39">
        <v>1</v>
      </c>
      <c r="K79" s="39">
        <v>2</v>
      </c>
      <c r="L79" s="40">
        <f t="shared" si="151"/>
        <v>9</v>
      </c>
      <c r="M79" s="40">
        <f t="shared" si="152"/>
        <v>1.8</v>
      </c>
      <c r="N79" s="40">
        <f t="shared" si="153"/>
        <v>2</v>
      </c>
      <c r="O79" s="141">
        <f t="shared" si="154"/>
        <v>0.74833147735478833</v>
      </c>
      <c r="P79" s="40">
        <f>(U79-M79)</f>
        <v>0.19999999999999996</v>
      </c>
      <c r="Q79" s="39">
        <v>4</v>
      </c>
      <c r="R79" s="39">
        <v>3</v>
      </c>
      <c r="S79" s="39">
        <v>0</v>
      </c>
      <c r="T79" s="39">
        <v>2</v>
      </c>
      <c r="U79" s="41">
        <v>2</v>
      </c>
      <c r="V79" s="40">
        <f>SUM(Q79:U79)</f>
        <v>11</v>
      </c>
      <c r="W79" s="40">
        <f>AVERAGE(Q79:U79)</f>
        <v>2.2000000000000002</v>
      </c>
      <c r="X79" s="40">
        <f>MAX(Q79:U79)-MIN(Q79:U79)</f>
        <v>4</v>
      </c>
      <c r="Y79" s="141">
        <f>_xlfn.STDEV.P(Q79:U79)</f>
        <v>1.3266499161421599</v>
      </c>
      <c r="Z79" s="40">
        <f t="shared" si="155"/>
        <v>-0.20000000000000018</v>
      </c>
      <c r="AA79" s="42">
        <f t="shared" si="156"/>
        <v>20</v>
      </c>
      <c r="AB79" s="144">
        <f t="shared" si="157"/>
        <v>2</v>
      </c>
      <c r="AC79" s="42">
        <f t="shared" si="158"/>
        <v>4</v>
      </c>
      <c r="AD79" s="144">
        <f t="shared" si="159"/>
        <v>1.0954451150103321</v>
      </c>
      <c r="AE79" s="42">
        <f t="shared" si="160"/>
        <v>0</v>
      </c>
    </row>
    <row r="80" spans="2:31" ht="15.75" thickBot="1" x14ac:dyDescent="0.3">
      <c r="B80" s="58" t="s">
        <v>28</v>
      </c>
      <c r="C80" s="43" t="s">
        <v>307</v>
      </c>
      <c r="D80" s="247">
        <f>(D79/D89)</f>
        <v>0</v>
      </c>
      <c r="E80" s="247">
        <f t="shared" ref="E80:K80" si="165">(E79/E89)</f>
        <v>0.2</v>
      </c>
      <c r="F80" s="247">
        <f t="shared" si="165"/>
        <v>0</v>
      </c>
      <c r="G80" s="138">
        <f t="shared" si="165"/>
        <v>0.42857142857142855</v>
      </c>
      <c r="H80" s="138">
        <f t="shared" si="165"/>
        <v>0.2</v>
      </c>
      <c r="I80" s="138">
        <f t="shared" si="165"/>
        <v>0.14285714285714285</v>
      </c>
      <c r="J80" s="138">
        <f t="shared" si="165"/>
        <v>0.2</v>
      </c>
      <c r="K80" s="138">
        <f t="shared" si="165"/>
        <v>0.25</v>
      </c>
      <c r="L80" s="139">
        <f t="shared" ref="L80" si="166">(L79/L89)</f>
        <v>0.24324324324324326</v>
      </c>
      <c r="M80" s="137"/>
      <c r="N80" s="137"/>
      <c r="O80" s="137"/>
      <c r="P80" s="137"/>
      <c r="Q80" s="138">
        <f t="shared" ref="Q80:T80" si="167">(Q79/Q89)</f>
        <v>0.26666666666666666</v>
      </c>
      <c r="R80" s="138">
        <f t="shared" si="167"/>
        <v>0.27272727272727271</v>
      </c>
      <c r="S80" s="138">
        <f t="shared" si="167"/>
        <v>0</v>
      </c>
      <c r="T80" s="138">
        <f t="shared" si="167"/>
        <v>0.16666666666666666</v>
      </c>
      <c r="U80" s="136">
        <f t="shared" ref="U80:AA80" si="168">(U79/U89)</f>
        <v>0.16666666666666666</v>
      </c>
      <c r="V80" s="139">
        <f t="shared" si="168"/>
        <v>0.171875</v>
      </c>
      <c r="W80" s="137"/>
      <c r="X80" s="137"/>
      <c r="Y80" s="137"/>
      <c r="Z80" s="137"/>
      <c r="AA80" s="140">
        <f t="shared" si="168"/>
        <v>0.19801980198019803</v>
      </c>
      <c r="AB80" s="192"/>
      <c r="AC80" s="192"/>
      <c r="AD80" s="192"/>
      <c r="AE80" s="192"/>
    </row>
    <row r="81" spans="2:31" x14ac:dyDescent="0.25">
      <c r="B81" s="59" t="s">
        <v>156</v>
      </c>
      <c r="C81" s="38" t="s">
        <v>307</v>
      </c>
      <c r="D81" s="38">
        <v>0</v>
      </c>
      <c r="E81" s="38">
        <v>0</v>
      </c>
      <c r="F81" s="38">
        <v>2</v>
      </c>
      <c r="G81" s="39">
        <v>1</v>
      </c>
      <c r="H81" s="39">
        <v>0</v>
      </c>
      <c r="I81" s="39">
        <v>3</v>
      </c>
      <c r="J81" s="39">
        <v>0</v>
      </c>
      <c r="K81" s="39">
        <v>1</v>
      </c>
      <c r="L81" s="40">
        <f t="shared" si="151"/>
        <v>5</v>
      </c>
      <c r="M81" s="40">
        <f t="shared" si="152"/>
        <v>1</v>
      </c>
      <c r="N81" s="40">
        <f t="shared" si="153"/>
        <v>3</v>
      </c>
      <c r="O81" s="141">
        <f t="shared" si="154"/>
        <v>1.0954451150103321</v>
      </c>
      <c r="P81" s="40">
        <f>(U81-M81)</f>
        <v>2</v>
      </c>
      <c r="Q81" s="39">
        <v>1</v>
      </c>
      <c r="R81" s="39">
        <v>1</v>
      </c>
      <c r="S81" s="39">
        <v>3</v>
      </c>
      <c r="T81" s="39">
        <v>2</v>
      </c>
      <c r="U81" s="41">
        <v>3</v>
      </c>
      <c r="V81" s="40">
        <f>SUM(Q81:U81)</f>
        <v>10</v>
      </c>
      <c r="W81" s="40">
        <f>AVERAGE(Q81:U81)</f>
        <v>2</v>
      </c>
      <c r="X81" s="40">
        <f>MAX(Q81:U81)-MIN(Q81:U81)</f>
        <v>2</v>
      </c>
      <c r="Y81" s="141">
        <f>_xlfn.STDEV.P(Q81:U81)</f>
        <v>0.89442719099991586</v>
      </c>
      <c r="Z81" s="40">
        <f t="shared" si="155"/>
        <v>1</v>
      </c>
      <c r="AA81" s="42">
        <f t="shared" si="156"/>
        <v>15</v>
      </c>
      <c r="AB81" s="144">
        <f t="shared" si="157"/>
        <v>1.5</v>
      </c>
      <c r="AC81" s="42">
        <f t="shared" si="158"/>
        <v>3</v>
      </c>
      <c r="AD81" s="144">
        <f t="shared" si="159"/>
        <v>1.1180339887498949</v>
      </c>
      <c r="AE81" s="42">
        <f t="shared" si="160"/>
        <v>1.5</v>
      </c>
    </row>
    <row r="82" spans="2:31" ht="15.75" thickBot="1" x14ac:dyDescent="0.3">
      <c r="B82" s="58" t="s">
        <v>28</v>
      </c>
      <c r="C82" s="43" t="s">
        <v>307</v>
      </c>
      <c r="D82" s="247">
        <f>(D81/D89)</f>
        <v>0</v>
      </c>
      <c r="E82" s="247">
        <f t="shared" ref="E82:K82" si="169">(E81/E89)</f>
        <v>0</v>
      </c>
      <c r="F82" s="247">
        <f t="shared" si="169"/>
        <v>0.25</v>
      </c>
      <c r="G82" s="138">
        <f t="shared" si="169"/>
        <v>0.14285714285714285</v>
      </c>
      <c r="H82" s="138">
        <f t="shared" si="169"/>
        <v>0</v>
      </c>
      <c r="I82" s="138">
        <f t="shared" si="169"/>
        <v>0.42857142857142855</v>
      </c>
      <c r="J82" s="138">
        <f t="shared" si="169"/>
        <v>0</v>
      </c>
      <c r="K82" s="138">
        <f t="shared" si="169"/>
        <v>0.125</v>
      </c>
      <c r="L82" s="139">
        <f t="shared" ref="L82" si="170">(L81/L89)</f>
        <v>0.13513513513513514</v>
      </c>
      <c r="M82" s="137"/>
      <c r="N82" s="137"/>
      <c r="O82" s="137"/>
      <c r="P82" s="137"/>
      <c r="Q82" s="138">
        <f t="shared" ref="Q82:T82" si="171">(Q81/Q89)</f>
        <v>6.6666666666666666E-2</v>
      </c>
      <c r="R82" s="138">
        <f t="shared" si="171"/>
        <v>9.0909090909090912E-2</v>
      </c>
      <c r="S82" s="138">
        <f t="shared" si="171"/>
        <v>0.21428571428571427</v>
      </c>
      <c r="T82" s="138">
        <f t="shared" si="171"/>
        <v>0.16666666666666666</v>
      </c>
      <c r="U82" s="136">
        <f t="shared" ref="U82:AA82" si="172">(U81/U89)</f>
        <v>0.25</v>
      </c>
      <c r="V82" s="139">
        <f t="shared" si="172"/>
        <v>0.15625</v>
      </c>
      <c r="W82" s="137"/>
      <c r="X82" s="137"/>
      <c r="Y82" s="137"/>
      <c r="Z82" s="137"/>
      <c r="AA82" s="140">
        <f t="shared" si="172"/>
        <v>0.14851485148514851</v>
      </c>
      <c r="AB82" s="192"/>
      <c r="AC82" s="192"/>
      <c r="AD82" s="192"/>
      <c r="AE82" s="192"/>
    </row>
    <row r="83" spans="2:31" x14ac:dyDescent="0.25">
      <c r="B83" s="59" t="s">
        <v>157</v>
      </c>
      <c r="C83" s="38" t="s">
        <v>307</v>
      </c>
      <c r="D83" s="38">
        <v>2</v>
      </c>
      <c r="E83" s="38">
        <v>1</v>
      </c>
      <c r="F83" s="38">
        <v>0</v>
      </c>
      <c r="G83" s="39">
        <v>0</v>
      </c>
      <c r="H83" s="39">
        <v>1</v>
      </c>
      <c r="I83" s="39">
        <v>0</v>
      </c>
      <c r="J83" s="39">
        <v>0</v>
      </c>
      <c r="K83" s="39">
        <v>1</v>
      </c>
      <c r="L83" s="40">
        <f t="shared" si="151"/>
        <v>2</v>
      </c>
      <c r="M83" s="40">
        <f t="shared" si="152"/>
        <v>0.4</v>
      </c>
      <c r="N83" s="40">
        <f t="shared" si="153"/>
        <v>1</v>
      </c>
      <c r="O83" s="141">
        <f t="shared" si="154"/>
        <v>0.4898979485566356</v>
      </c>
      <c r="P83" s="40">
        <f>(U83-M83)</f>
        <v>0.6</v>
      </c>
      <c r="Q83" s="39">
        <v>2</v>
      </c>
      <c r="R83" s="39">
        <v>1</v>
      </c>
      <c r="S83" s="39">
        <v>2</v>
      </c>
      <c r="T83" s="39">
        <v>3</v>
      </c>
      <c r="U83" s="41">
        <v>1</v>
      </c>
      <c r="V83" s="40">
        <f>SUM(Q83:U83)</f>
        <v>9</v>
      </c>
      <c r="W83" s="40">
        <f>AVERAGE(Q83:U83)</f>
        <v>1.8</v>
      </c>
      <c r="X83" s="40">
        <f>MAX(Q83:U83)-MIN(Q83:U83)</f>
        <v>2</v>
      </c>
      <c r="Y83" s="141">
        <f>_xlfn.STDEV.P(Q83:U83)</f>
        <v>0.74833147735478833</v>
      </c>
      <c r="Z83" s="40">
        <f t="shared" si="155"/>
        <v>-0.8</v>
      </c>
      <c r="AA83" s="42">
        <f t="shared" si="156"/>
        <v>11</v>
      </c>
      <c r="AB83" s="144">
        <f t="shared" si="157"/>
        <v>1.1000000000000001</v>
      </c>
      <c r="AC83" s="42">
        <f t="shared" si="158"/>
        <v>3</v>
      </c>
      <c r="AD83" s="144">
        <f t="shared" si="159"/>
        <v>0.94339811320566036</v>
      </c>
      <c r="AE83" s="42">
        <f t="shared" si="160"/>
        <v>-0.10000000000000009</v>
      </c>
    </row>
    <row r="84" spans="2:31" ht="15.75" thickBot="1" x14ac:dyDescent="0.3">
      <c r="B84" s="58" t="s">
        <v>28</v>
      </c>
      <c r="C84" s="43" t="s">
        <v>307</v>
      </c>
      <c r="D84" s="247">
        <f>(D83/D89)</f>
        <v>0.4</v>
      </c>
      <c r="E84" s="247">
        <f t="shared" ref="E84:K84" si="173">(E83/E89)</f>
        <v>0.2</v>
      </c>
      <c r="F84" s="247">
        <f t="shared" si="173"/>
        <v>0</v>
      </c>
      <c r="G84" s="138">
        <f t="shared" si="173"/>
        <v>0</v>
      </c>
      <c r="H84" s="138">
        <f t="shared" si="173"/>
        <v>0.1</v>
      </c>
      <c r="I84" s="138">
        <f t="shared" si="173"/>
        <v>0</v>
      </c>
      <c r="J84" s="138">
        <f t="shared" si="173"/>
        <v>0</v>
      </c>
      <c r="K84" s="138">
        <f t="shared" si="173"/>
        <v>0.125</v>
      </c>
      <c r="L84" s="139">
        <f t="shared" ref="L84" si="174">(L83/L89)</f>
        <v>5.4054054054054057E-2</v>
      </c>
      <c r="M84" s="137"/>
      <c r="N84" s="137"/>
      <c r="O84" s="137"/>
      <c r="P84" s="137"/>
      <c r="Q84" s="138">
        <f t="shared" ref="Q84:T84" si="175">(Q83/Q89)</f>
        <v>0.13333333333333333</v>
      </c>
      <c r="R84" s="138">
        <f t="shared" si="175"/>
        <v>9.0909090909090912E-2</v>
      </c>
      <c r="S84" s="138">
        <f t="shared" si="175"/>
        <v>0.14285714285714285</v>
      </c>
      <c r="T84" s="138">
        <f t="shared" si="175"/>
        <v>0.25</v>
      </c>
      <c r="U84" s="136">
        <f t="shared" ref="U84:AA84" si="176">(U83/U89)</f>
        <v>8.3333333333333329E-2</v>
      </c>
      <c r="V84" s="139">
        <f t="shared" si="176"/>
        <v>0.140625</v>
      </c>
      <c r="W84" s="137"/>
      <c r="X84" s="137"/>
      <c r="Y84" s="137"/>
      <c r="Z84" s="137"/>
      <c r="AA84" s="140">
        <f t="shared" si="176"/>
        <v>0.10891089108910891</v>
      </c>
      <c r="AB84" s="192"/>
      <c r="AC84" s="192"/>
      <c r="AD84" s="192"/>
      <c r="AE84" s="192"/>
    </row>
    <row r="85" spans="2:31" x14ac:dyDescent="0.25">
      <c r="B85" s="63" t="s">
        <v>158</v>
      </c>
      <c r="C85" s="38" t="s">
        <v>307</v>
      </c>
      <c r="D85" s="248">
        <v>2</v>
      </c>
      <c r="E85" s="248">
        <v>0</v>
      </c>
      <c r="F85" s="248">
        <v>1</v>
      </c>
      <c r="G85" s="52">
        <v>0</v>
      </c>
      <c r="H85" s="52">
        <v>1</v>
      </c>
      <c r="I85" s="52">
        <v>0</v>
      </c>
      <c r="J85" s="52">
        <v>0</v>
      </c>
      <c r="K85" s="52">
        <v>1</v>
      </c>
      <c r="L85" s="40">
        <f t="shared" si="151"/>
        <v>2</v>
      </c>
      <c r="M85" s="40">
        <f t="shared" si="152"/>
        <v>0.4</v>
      </c>
      <c r="N85" s="40">
        <f t="shared" si="153"/>
        <v>1</v>
      </c>
      <c r="O85" s="141">
        <f t="shared" si="154"/>
        <v>0.4898979485566356</v>
      </c>
      <c r="P85" s="40">
        <f>(U85-M85)</f>
        <v>0.6</v>
      </c>
      <c r="Q85" s="52">
        <v>3</v>
      </c>
      <c r="R85" s="52">
        <v>1</v>
      </c>
      <c r="S85" s="52">
        <v>2</v>
      </c>
      <c r="T85" s="52">
        <v>2</v>
      </c>
      <c r="U85" s="54">
        <v>1</v>
      </c>
      <c r="V85" s="40">
        <f>SUM(Q85:U85)</f>
        <v>9</v>
      </c>
      <c r="W85" s="40">
        <f>AVERAGE(Q85:U85)</f>
        <v>1.8</v>
      </c>
      <c r="X85" s="40">
        <f>MAX(Q85:U85)-MIN(Q85:U85)</f>
        <v>2</v>
      </c>
      <c r="Y85" s="141">
        <f>_xlfn.STDEV.P(Q85:U85)</f>
        <v>0.74833147735478833</v>
      </c>
      <c r="Z85" s="40">
        <f t="shared" si="155"/>
        <v>-0.8</v>
      </c>
      <c r="AA85" s="42">
        <f t="shared" si="156"/>
        <v>11</v>
      </c>
      <c r="AB85" s="144">
        <f t="shared" si="157"/>
        <v>1.1000000000000001</v>
      </c>
      <c r="AC85" s="42">
        <f t="shared" si="158"/>
        <v>3</v>
      </c>
      <c r="AD85" s="144">
        <f t="shared" si="159"/>
        <v>0.94339811320566036</v>
      </c>
      <c r="AE85" s="42">
        <f t="shared" si="160"/>
        <v>-0.10000000000000009</v>
      </c>
    </row>
    <row r="86" spans="2:31" ht="15.75" thickBot="1" x14ac:dyDescent="0.3">
      <c r="B86" s="58" t="s">
        <v>28</v>
      </c>
      <c r="C86" s="43" t="s">
        <v>307</v>
      </c>
      <c r="D86" s="247">
        <f>(D85/D89)</f>
        <v>0.4</v>
      </c>
      <c r="E86" s="247">
        <f t="shared" ref="E86:K86" si="177">(E85/E89)</f>
        <v>0</v>
      </c>
      <c r="F86" s="247">
        <f t="shared" si="177"/>
        <v>0.125</v>
      </c>
      <c r="G86" s="138">
        <f t="shared" si="177"/>
        <v>0</v>
      </c>
      <c r="H86" s="138">
        <f t="shared" si="177"/>
        <v>0.1</v>
      </c>
      <c r="I86" s="138">
        <f t="shared" si="177"/>
        <v>0</v>
      </c>
      <c r="J86" s="138">
        <f t="shared" si="177"/>
        <v>0</v>
      </c>
      <c r="K86" s="138">
        <f t="shared" si="177"/>
        <v>0.125</v>
      </c>
      <c r="L86" s="139">
        <f t="shared" ref="L86" si="178">(L85/L89)</f>
        <v>5.4054054054054057E-2</v>
      </c>
      <c r="M86" s="137"/>
      <c r="N86" s="137"/>
      <c r="O86" s="137"/>
      <c r="P86" s="137"/>
      <c r="Q86" s="138">
        <f t="shared" ref="Q86:T86" si="179">(Q85/Q89)</f>
        <v>0.2</v>
      </c>
      <c r="R86" s="138">
        <f t="shared" si="179"/>
        <v>9.0909090909090912E-2</v>
      </c>
      <c r="S86" s="138">
        <f t="shared" si="179"/>
        <v>0.14285714285714285</v>
      </c>
      <c r="T86" s="138">
        <f t="shared" si="179"/>
        <v>0.16666666666666666</v>
      </c>
      <c r="U86" s="136">
        <f t="shared" ref="U86:AA86" si="180">(U85/U89)</f>
        <v>8.3333333333333329E-2</v>
      </c>
      <c r="V86" s="139">
        <f t="shared" si="180"/>
        <v>0.140625</v>
      </c>
      <c r="W86" s="137"/>
      <c r="X86" s="137"/>
      <c r="Y86" s="137"/>
      <c r="Z86" s="137"/>
      <c r="AA86" s="140">
        <f t="shared" si="180"/>
        <v>0.10891089108910891</v>
      </c>
      <c r="AB86" s="192"/>
      <c r="AC86" s="192"/>
      <c r="AD86" s="192"/>
      <c r="AE86" s="192"/>
    </row>
    <row r="87" spans="2:31" x14ac:dyDescent="0.25">
      <c r="B87" s="59" t="s">
        <v>159</v>
      </c>
      <c r="C87" s="38" t="s">
        <v>307</v>
      </c>
      <c r="D87" s="38">
        <v>0</v>
      </c>
      <c r="E87" s="38">
        <v>0</v>
      </c>
      <c r="F87" s="38">
        <v>0</v>
      </c>
      <c r="G87" s="39">
        <v>0</v>
      </c>
      <c r="H87" s="39">
        <v>2</v>
      </c>
      <c r="I87" s="39">
        <v>0</v>
      </c>
      <c r="J87" s="39">
        <v>1</v>
      </c>
      <c r="K87" s="39">
        <v>2</v>
      </c>
      <c r="L87" s="40">
        <f t="shared" si="151"/>
        <v>5</v>
      </c>
      <c r="M87" s="40">
        <f t="shared" si="152"/>
        <v>1</v>
      </c>
      <c r="N87" s="40">
        <f t="shared" si="153"/>
        <v>2</v>
      </c>
      <c r="O87" s="141">
        <f t="shared" si="154"/>
        <v>0.89442719099991586</v>
      </c>
      <c r="P87" s="40">
        <f>(U87-M87)</f>
        <v>1</v>
      </c>
      <c r="Q87" s="39">
        <v>1</v>
      </c>
      <c r="R87" s="39">
        <v>1</v>
      </c>
      <c r="S87" s="39">
        <v>2</v>
      </c>
      <c r="T87" s="39">
        <v>0</v>
      </c>
      <c r="U87" s="41">
        <v>2</v>
      </c>
      <c r="V87" s="40">
        <f>SUM(Q87:U87)</f>
        <v>6</v>
      </c>
      <c r="W87" s="40">
        <f>AVERAGE(Q87:U87)</f>
        <v>1.2</v>
      </c>
      <c r="X87" s="40">
        <f>MAX(Q87:U87)-MIN(Q87:U87)</f>
        <v>2</v>
      </c>
      <c r="Y87" s="141">
        <f>_xlfn.STDEV.P(Q87:U87)</f>
        <v>0.74833147735478833</v>
      </c>
      <c r="Z87" s="40">
        <f t="shared" si="155"/>
        <v>0.8</v>
      </c>
      <c r="AA87" s="42">
        <f t="shared" si="156"/>
        <v>11</v>
      </c>
      <c r="AB87" s="144">
        <f t="shared" si="157"/>
        <v>1.1000000000000001</v>
      </c>
      <c r="AC87" s="42">
        <f t="shared" si="158"/>
        <v>2</v>
      </c>
      <c r="AD87" s="144">
        <f t="shared" si="159"/>
        <v>0.83066238629180744</v>
      </c>
      <c r="AE87" s="42">
        <f t="shared" si="160"/>
        <v>0.89999999999999991</v>
      </c>
    </row>
    <row r="88" spans="2:31" ht="15.75" thickBot="1" x14ac:dyDescent="0.3">
      <c r="B88" s="58" t="s">
        <v>28</v>
      </c>
      <c r="C88" s="43" t="s">
        <v>307</v>
      </c>
      <c r="D88" s="247">
        <f>(D87/D89)</f>
        <v>0</v>
      </c>
      <c r="E88" s="247">
        <f t="shared" ref="E88:K88" si="181">(E87/E89)</f>
        <v>0</v>
      </c>
      <c r="F88" s="247">
        <f t="shared" si="181"/>
        <v>0</v>
      </c>
      <c r="G88" s="138">
        <f t="shared" si="181"/>
        <v>0</v>
      </c>
      <c r="H88" s="138">
        <f t="shared" si="181"/>
        <v>0.2</v>
      </c>
      <c r="I88" s="138">
        <f t="shared" si="181"/>
        <v>0</v>
      </c>
      <c r="J88" s="138">
        <f t="shared" si="181"/>
        <v>0.2</v>
      </c>
      <c r="K88" s="138">
        <f t="shared" si="181"/>
        <v>0.25</v>
      </c>
      <c r="L88" s="139">
        <f t="shared" ref="L88" si="182">(L87/L89)</f>
        <v>0.13513513513513514</v>
      </c>
      <c r="M88" s="137"/>
      <c r="N88" s="137"/>
      <c r="O88" s="137"/>
      <c r="P88" s="137"/>
      <c r="Q88" s="138">
        <f t="shared" ref="Q88:T88" si="183">(Q87/Q89)</f>
        <v>6.6666666666666666E-2</v>
      </c>
      <c r="R88" s="138">
        <f t="shared" si="183"/>
        <v>9.0909090909090912E-2</v>
      </c>
      <c r="S88" s="138">
        <f t="shared" si="183"/>
        <v>0.14285714285714285</v>
      </c>
      <c r="T88" s="138">
        <f t="shared" si="183"/>
        <v>0</v>
      </c>
      <c r="U88" s="136">
        <f t="shared" ref="U88:AA88" si="184">(U87/U89)</f>
        <v>0.16666666666666666</v>
      </c>
      <c r="V88" s="139">
        <f t="shared" si="184"/>
        <v>9.375E-2</v>
      </c>
      <c r="W88" s="137"/>
      <c r="X88" s="137"/>
      <c r="Y88" s="137"/>
      <c r="Z88" s="137"/>
      <c r="AA88" s="140">
        <f t="shared" si="184"/>
        <v>0.10891089108910891</v>
      </c>
      <c r="AB88" s="192"/>
      <c r="AC88" s="192"/>
      <c r="AD88" s="192"/>
      <c r="AE88" s="192"/>
    </row>
    <row r="89" spans="2:31" ht="24" x14ac:dyDescent="0.25">
      <c r="B89" s="26" t="s">
        <v>322</v>
      </c>
      <c r="C89" s="116" t="s">
        <v>307</v>
      </c>
      <c r="D89" s="116">
        <v>5</v>
      </c>
      <c r="E89" s="116">
        <v>5</v>
      </c>
      <c r="F89" s="116">
        <v>8</v>
      </c>
      <c r="G89" s="117">
        <v>7</v>
      </c>
      <c r="H89" s="117">
        <v>10</v>
      </c>
      <c r="I89" s="117">
        <v>7</v>
      </c>
      <c r="J89" s="117">
        <v>5</v>
      </c>
      <c r="K89" s="117">
        <v>8</v>
      </c>
      <c r="L89" s="40">
        <f t="shared" si="151"/>
        <v>37</v>
      </c>
      <c r="M89" s="40">
        <f t="shared" si="152"/>
        <v>7.4</v>
      </c>
      <c r="N89" s="40">
        <f t="shared" si="153"/>
        <v>5</v>
      </c>
      <c r="O89" s="141">
        <f t="shared" si="154"/>
        <v>1.6248076809271921</v>
      </c>
      <c r="P89" s="119">
        <f>(U89-M89)</f>
        <v>4.5999999999999996</v>
      </c>
      <c r="Q89" s="117">
        <v>15</v>
      </c>
      <c r="R89" s="117">
        <v>11</v>
      </c>
      <c r="S89" s="117">
        <v>14</v>
      </c>
      <c r="T89" s="117">
        <v>12</v>
      </c>
      <c r="U89" s="120">
        <v>12</v>
      </c>
      <c r="V89" s="118">
        <f>SUM(Q89:U89)</f>
        <v>64</v>
      </c>
      <c r="W89" s="119">
        <f>AVERAGE(Q89:U89)</f>
        <v>12.8</v>
      </c>
      <c r="X89" s="118">
        <f>MAX(Q89:U89)-MIN(Q89:U89)</f>
        <v>4</v>
      </c>
      <c r="Y89" s="119">
        <f>_xlfn.STDEV.P(Q89:U89)</f>
        <v>1.4696938456699069</v>
      </c>
      <c r="Z89" s="119">
        <f>(U89-W89)</f>
        <v>-0.80000000000000071</v>
      </c>
      <c r="AA89" s="42">
        <f t="shared" si="156"/>
        <v>101</v>
      </c>
      <c r="AB89" s="144">
        <f t="shared" si="157"/>
        <v>10.1</v>
      </c>
      <c r="AC89" s="42">
        <f t="shared" si="158"/>
        <v>10</v>
      </c>
      <c r="AD89" s="144">
        <f t="shared" si="159"/>
        <v>3.1128764832546763</v>
      </c>
      <c r="AE89" s="122">
        <f>(U89-AB89)</f>
        <v>1.9000000000000004</v>
      </c>
    </row>
    <row r="90" spans="2:31" ht="36" x14ac:dyDescent="0.25">
      <c r="B90" s="160" t="s">
        <v>338</v>
      </c>
      <c r="C90" s="30" t="s">
        <v>307</v>
      </c>
      <c r="D90" s="13">
        <v>46</v>
      </c>
      <c r="E90" s="13">
        <v>53</v>
      </c>
      <c r="F90" s="13">
        <v>62</v>
      </c>
      <c r="G90" s="14">
        <v>57</v>
      </c>
      <c r="H90" s="14">
        <v>66</v>
      </c>
      <c r="I90" s="14">
        <v>40</v>
      </c>
      <c r="J90" s="14">
        <v>42</v>
      </c>
      <c r="K90" s="14">
        <v>50</v>
      </c>
      <c r="L90" s="40">
        <f t="shared" si="151"/>
        <v>255</v>
      </c>
      <c r="M90" s="40">
        <f t="shared" si="152"/>
        <v>51</v>
      </c>
      <c r="N90" s="40">
        <f t="shared" si="153"/>
        <v>26</v>
      </c>
      <c r="O90" s="141">
        <f t="shared" si="154"/>
        <v>9.633275663033837</v>
      </c>
      <c r="P90" s="15">
        <f>(U90-M90)</f>
        <v>12</v>
      </c>
      <c r="Q90" s="14">
        <v>66</v>
      </c>
      <c r="R90" s="14">
        <v>58</v>
      </c>
      <c r="S90" s="14">
        <v>64</v>
      </c>
      <c r="T90" s="14">
        <v>60</v>
      </c>
      <c r="U90" s="16">
        <v>63</v>
      </c>
      <c r="V90" s="15">
        <f>SUM(Q90:U90)</f>
        <v>311</v>
      </c>
      <c r="W90" s="15">
        <f>AVERAGE(Q90:U90)</f>
        <v>62.2</v>
      </c>
      <c r="X90" s="15">
        <f>MAX(Q90:U90)-MIN(Q90:U90)</f>
        <v>8</v>
      </c>
      <c r="Y90" s="69">
        <f>_xlfn.STDEV.P(Q90:U90)</f>
        <v>2.8565713714171399</v>
      </c>
      <c r="Z90" s="15">
        <f>(U90-W90)</f>
        <v>0.79999999999999716</v>
      </c>
      <c r="AA90" s="42">
        <f t="shared" si="156"/>
        <v>566</v>
      </c>
      <c r="AB90" s="144">
        <f t="shared" si="157"/>
        <v>56.6</v>
      </c>
      <c r="AC90" s="42">
        <f t="shared" si="158"/>
        <v>26</v>
      </c>
      <c r="AD90" s="144">
        <f t="shared" si="159"/>
        <v>9.0465463023189141</v>
      </c>
      <c r="AE90" s="73">
        <f>(U90-AB90)</f>
        <v>6.3999999999999986</v>
      </c>
    </row>
    <row r="91" spans="2:31" ht="24" x14ac:dyDescent="0.25">
      <c r="B91" s="67" t="s">
        <v>239</v>
      </c>
      <c r="C91" s="68" t="s">
        <v>307</v>
      </c>
      <c r="D91" s="245">
        <f>(D89/D90)</f>
        <v>0.10869565217391304</v>
      </c>
      <c r="E91" s="245">
        <f t="shared" ref="E91:H91" si="185">(E89/E90)</f>
        <v>9.4339622641509441E-2</v>
      </c>
      <c r="F91" s="245">
        <f t="shared" si="185"/>
        <v>0.12903225806451613</v>
      </c>
      <c r="G91" s="75">
        <f t="shared" si="185"/>
        <v>0.12280701754385964</v>
      </c>
      <c r="H91" s="75">
        <f t="shared" si="185"/>
        <v>0.15151515151515152</v>
      </c>
      <c r="I91" s="75">
        <f>(I89/I90)</f>
        <v>0.17499999999999999</v>
      </c>
      <c r="J91" s="75">
        <f t="shared" ref="J91:K91" si="186">(J89/J90)</f>
        <v>0.11904761904761904</v>
      </c>
      <c r="K91" s="75">
        <f t="shared" si="186"/>
        <v>0.16</v>
      </c>
      <c r="L91" s="113">
        <f>(L89/L90)</f>
        <v>0.14509803921568629</v>
      </c>
      <c r="M91" s="157"/>
      <c r="N91" s="157"/>
      <c r="O91" s="157"/>
      <c r="P91" s="157"/>
      <c r="Q91" s="75">
        <f t="shared" ref="Q91" si="187">(Q89/Q90)</f>
        <v>0.22727272727272727</v>
      </c>
      <c r="R91" s="75">
        <f>(R89/R90)</f>
        <v>0.18965517241379309</v>
      </c>
      <c r="S91" s="75">
        <f>(S89/S90)</f>
        <v>0.21875</v>
      </c>
      <c r="T91" s="75">
        <f>(T89/T90)</f>
        <v>0.2</v>
      </c>
      <c r="U91" s="111">
        <f>(U89/U90)</f>
        <v>0.19047619047619047</v>
      </c>
      <c r="V91" s="113">
        <f>(V89/V90)</f>
        <v>0.20578778135048231</v>
      </c>
      <c r="W91" s="157"/>
      <c r="X91" s="157"/>
      <c r="Y91" s="157"/>
      <c r="Z91" s="157"/>
      <c r="AA91" s="112">
        <f>(AA89/AA90)</f>
        <v>0.17844522968197879</v>
      </c>
      <c r="AB91" s="156"/>
      <c r="AC91" s="156"/>
      <c r="AD91" s="156"/>
      <c r="AE91" s="156"/>
    </row>
    <row r="92" spans="2:31" x14ac:dyDescent="0.25">
      <c r="B92" s="62"/>
    </row>
    <row r="93" spans="2:31" x14ac:dyDescent="0.25">
      <c r="B93" s="274"/>
      <c r="C93" s="283" t="s">
        <v>281</v>
      </c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</row>
    <row r="94" spans="2:31" ht="24.75" thickBot="1" x14ac:dyDescent="0.3">
      <c r="B94" s="18"/>
      <c r="C94" s="19">
        <v>2009</v>
      </c>
      <c r="D94" s="19">
        <v>2010</v>
      </c>
      <c r="E94" s="19">
        <v>2011</v>
      </c>
      <c r="F94" s="19">
        <v>2012</v>
      </c>
      <c r="G94" s="20">
        <v>2013</v>
      </c>
      <c r="H94" s="20">
        <v>2014</v>
      </c>
      <c r="I94" s="20">
        <v>2015</v>
      </c>
      <c r="J94" s="20">
        <v>2016</v>
      </c>
      <c r="K94" s="20">
        <v>2017</v>
      </c>
      <c r="L94" s="21" t="s">
        <v>0</v>
      </c>
      <c r="M94" s="21" t="s">
        <v>1</v>
      </c>
      <c r="N94" s="21" t="s">
        <v>2</v>
      </c>
      <c r="O94" s="21" t="s">
        <v>3</v>
      </c>
      <c r="P94" s="21" t="s">
        <v>435</v>
      </c>
      <c r="Q94" s="20">
        <v>2018</v>
      </c>
      <c r="R94" s="20">
        <v>2019</v>
      </c>
      <c r="S94" s="20">
        <v>2020</v>
      </c>
      <c r="T94" s="20">
        <v>2021</v>
      </c>
      <c r="U94" s="22">
        <v>2022</v>
      </c>
      <c r="V94" s="21" t="s">
        <v>0</v>
      </c>
      <c r="W94" s="21" t="s">
        <v>1</v>
      </c>
      <c r="X94" s="21" t="s">
        <v>2</v>
      </c>
      <c r="Y94" s="21" t="s">
        <v>3</v>
      </c>
      <c r="Z94" s="21" t="s">
        <v>435</v>
      </c>
      <c r="AA94" s="23" t="s">
        <v>5</v>
      </c>
      <c r="AB94" s="23" t="s">
        <v>6</v>
      </c>
      <c r="AC94" s="23" t="s">
        <v>7</v>
      </c>
      <c r="AD94" s="23" t="s">
        <v>8</v>
      </c>
      <c r="AE94" s="23" t="s">
        <v>435</v>
      </c>
    </row>
    <row r="95" spans="2:31" x14ac:dyDescent="0.25">
      <c r="B95" s="59" t="s">
        <v>160</v>
      </c>
      <c r="C95" s="38" t="s">
        <v>307</v>
      </c>
      <c r="D95" s="38">
        <v>1</v>
      </c>
      <c r="E95" s="38">
        <v>0</v>
      </c>
      <c r="F95" s="38">
        <v>2</v>
      </c>
      <c r="G95" s="39">
        <v>2</v>
      </c>
      <c r="H95" s="39">
        <v>0</v>
      </c>
      <c r="I95" s="39">
        <v>0</v>
      </c>
      <c r="J95" s="39">
        <v>0</v>
      </c>
      <c r="K95" s="39">
        <v>0</v>
      </c>
      <c r="L95" s="40">
        <f>SUM(G95:K95)</f>
        <v>2</v>
      </c>
      <c r="M95" s="141">
        <f>AVERAGE(G95:K95)</f>
        <v>0.4</v>
      </c>
      <c r="N95" s="40">
        <f>MAX(G95:K95)-MIN(G95:K95)</f>
        <v>2</v>
      </c>
      <c r="O95" s="141">
        <f>_xlfn.STDEV.P(G95:K95)</f>
        <v>0.8</v>
      </c>
      <c r="P95" s="141">
        <f>(U95-M95)</f>
        <v>2.6</v>
      </c>
      <c r="Q95" s="39">
        <v>1</v>
      </c>
      <c r="R95" s="39">
        <v>0</v>
      </c>
      <c r="S95" s="39">
        <v>0</v>
      </c>
      <c r="T95" s="39">
        <v>0</v>
      </c>
      <c r="U95" s="41">
        <v>3</v>
      </c>
      <c r="V95" s="40">
        <f>SUM(Q95:U95)</f>
        <v>4</v>
      </c>
      <c r="W95" s="141">
        <f>AVERAGE(Q95:U95)</f>
        <v>0.8</v>
      </c>
      <c r="X95" s="40">
        <f>MAX(Q95:U95)-MIN(Q95:U95)</f>
        <v>3</v>
      </c>
      <c r="Y95" s="141">
        <f>_xlfn.STDEV.P(Q95:U95)</f>
        <v>1.1661903789690602</v>
      </c>
      <c r="Z95" s="141">
        <f>(U95-W95)</f>
        <v>2.2000000000000002</v>
      </c>
      <c r="AA95" s="42">
        <f>SUM(Q95:U95,G95:K95)</f>
        <v>6</v>
      </c>
      <c r="AB95" s="144">
        <f>AVERAGE(Q95:U95,G95:K95)</f>
        <v>0.6</v>
      </c>
      <c r="AC95" s="42">
        <f>MAX(Q95:U95,G95:K95)-MIN(Q95:U95,G95:K95)</f>
        <v>3</v>
      </c>
      <c r="AD95" s="144">
        <f>_xlfn.STDEV.P(Q95:U95,G95:K95)</f>
        <v>1.019803902718557</v>
      </c>
      <c r="AE95" s="144">
        <f>(U95-AB95)</f>
        <v>2.4</v>
      </c>
    </row>
    <row r="96" spans="2:31" ht="15.75" thickBot="1" x14ac:dyDescent="0.3">
      <c r="B96" s="58" t="s">
        <v>28</v>
      </c>
      <c r="C96" s="43" t="s">
        <v>307</v>
      </c>
      <c r="D96" s="247">
        <f>(D95/D119)</f>
        <v>0.2</v>
      </c>
      <c r="E96" s="247">
        <f t="shared" ref="E96:K96" si="188">(E95/E119)</f>
        <v>0</v>
      </c>
      <c r="F96" s="247">
        <f t="shared" si="188"/>
        <v>0.25</v>
      </c>
      <c r="G96" s="138">
        <f t="shared" si="188"/>
        <v>0.2857142857142857</v>
      </c>
      <c r="H96" s="138">
        <f t="shared" si="188"/>
        <v>0</v>
      </c>
      <c r="I96" s="138">
        <f t="shared" si="188"/>
        <v>0</v>
      </c>
      <c r="J96" s="138">
        <f t="shared" si="188"/>
        <v>0</v>
      </c>
      <c r="K96" s="138">
        <f t="shared" si="188"/>
        <v>0</v>
      </c>
      <c r="L96" s="139">
        <f t="shared" ref="L96" si="189">(L95/L119)</f>
        <v>5.4054054054054057E-2</v>
      </c>
      <c r="M96" s="137"/>
      <c r="N96" s="137"/>
      <c r="O96" s="137"/>
      <c r="P96" s="137"/>
      <c r="Q96" s="138">
        <f t="shared" ref="Q96:T96" si="190">(Q95/Q119)</f>
        <v>6.6666666666666666E-2</v>
      </c>
      <c r="R96" s="138">
        <f t="shared" si="190"/>
        <v>0</v>
      </c>
      <c r="S96" s="138">
        <f t="shared" si="190"/>
        <v>0</v>
      </c>
      <c r="T96" s="138">
        <f t="shared" si="190"/>
        <v>0</v>
      </c>
      <c r="U96" s="136">
        <f t="shared" ref="U96:AA96" si="191">(U95/U119)</f>
        <v>0.25</v>
      </c>
      <c r="V96" s="139">
        <f t="shared" si="191"/>
        <v>6.25E-2</v>
      </c>
      <c r="W96" s="137"/>
      <c r="X96" s="137"/>
      <c r="Y96" s="137"/>
      <c r="Z96" s="137"/>
      <c r="AA96" s="140">
        <f t="shared" si="191"/>
        <v>5.9405940594059403E-2</v>
      </c>
      <c r="AB96" s="192"/>
      <c r="AC96" s="192"/>
      <c r="AD96" s="192"/>
      <c r="AE96" s="192"/>
    </row>
    <row r="97" spans="2:31" x14ac:dyDescent="0.25">
      <c r="B97" s="59" t="s">
        <v>161</v>
      </c>
      <c r="C97" s="38" t="s">
        <v>307</v>
      </c>
      <c r="D97" s="38">
        <v>0</v>
      </c>
      <c r="E97" s="38">
        <v>0</v>
      </c>
      <c r="F97" s="38">
        <v>0</v>
      </c>
      <c r="G97" s="39">
        <v>1</v>
      </c>
      <c r="H97" s="39">
        <v>1</v>
      </c>
      <c r="I97" s="39">
        <v>0</v>
      </c>
      <c r="J97" s="39">
        <v>0</v>
      </c>
      <c r="K97" s="39">
        <v>0</v>
      </c>
      <c r="L97" s="40">
        <f t="shared" ref="L97:L120" si="192">SUM(G97:K97)</f>
        <v>2</v>
      </c>
      <c r="M97" s="141">
        <f t="shared" ref="M97:M120" si="193">AVERAGE(G97:K97)</f>
        <v>0.4</v>
      </c>
      <c r="N97" s="40">
        <f t="shared" ref="N97:N120" si="194">MAX(G97:K97)-MIN(G97:K97)</f>
        <v>1</v>
      </c>
      <c r="O97" s="141">
        <f t="shared" ref="O97:O120" si="195">_xlfn.STDEV.P(G97:K97)</f>
        <v>0.4898979485566356</v>
      </c>
      <c r="P97" s="141">
        <f t="shared" ref="P97" si="196">(U97-M97)</f>
        <v>-0.4</v>
      </c>
      <c r="Q97" s="39">
        <v>1</v>
      </c>
      <c r="R97" s="39">
        <v>1</v>
      </c>
      <c r="S97" s="39">
        <v>1</v>
      </c>
      <c r="T97" s="39">
        <v>2</v>
      </c>
      <c r="U97" s="41">
        <v>0</v>
      </c>
      <c r="V97" s="40">
        <f t="shared" ref="V97" si="197">SUM(Q97:U97)</f>
        <v>5</v>
      </c>
      <c r="W97" s="141">
        <f t="shared" ref="W97" si="198">AVERAGE(Q97:U97)</f>
        <v>1</v>
      </c>
      <c r="X97" s="40">
        <f t="shared" ref="X97" si="199">MAX(Q97:U97)-MIN(Q97:U97)</f>
        <v>2</v>
      </c>
      <c r="Y97" s="141">
        <f t="shared" ref="Y97" si="200">_xlfn.STDEV.P(Q97:U97)</f>
        <v>0.63245553203367588</v>
      </c>
      <c r="Z97" s="141">
        <f t="shared" ref="Z97" si="201">(U97-W97)</f>
        <v>-1</v>
      </c>
      <c r="AA97" s="42">
        <f t="shared" ref="AA97:AA120" si="202">SUM(Q97:U97,G97:K97)</f>
        <v>7</v>
      </c>
      <c r="AB97" s="144">
        <f t="shared" ref="AB97:AB120" si="203">AVERAGE(Q97:U97,G97:K97)</f>
        <v>0.7</v>
      </c>
      <c r="AC97" s="42">
        <f t="shared" ref="AC97:AC120" si="204">MAX(Q97:U97,G97:K97)-MIN(Q97:U97,G97:K97)</f>
        <v>2</v>
      </c>
      <c r="AD97" s="144">
        <f t="shared" ref="AD97:AD120" si="205">_xlfn.STDEV.P(Q97:U97,G97:K97)</f>
        <v>0.6403124237432849</v>
      </c>
      <c r="AE97" s="144">
        <f t="shared" ref="AE97:AE117" si="206">(U97-AB97)</f>
        <v>-0.7</v>
      </c>
    </row>
    <row r="98" spans="2:31" ht="15.75" thickBot="1" x14ac:dyDescent="0.3">
      <c r="B98" s="58" t="s">
        <v>28</v>
      </c>
      <c r="C98" s="43" t="s">
        <v>307</v>
      </c>
      <c r="D98" s="247">
        <f>(D97/D119)</f>
        <v>0</v>
      </c>
      <c r="E98" s="247">
        <f t="shared" ref="E98:K98" si="207">(E97/E119)</f>
        <v>0</v>
      </c>
      <c r="F98" s="247">
        <f t="shared" si="207"/>
        <v>0</v>
      </c>
      <c r="G98" s="138">
        <f t="shared" si="207"/>
        <v>0.14285714285714285</v>
      </c>
      <c r="H98" s="138">
        <f t="shared" si="207"/>
        <v>0.1</v>
      </c>
      <c r="I98" s="138">
        <f t="shared" si="207"/>
        <v>0</v>
      </c>
      <c r="J98" s="138">
        <f t="shared" si="207"/>
        <v>0</v>
      </c>
      <c r="K98" s="138">
        <f t="shared" si="207"/>
        <v>0</v>
      </c>
      <c r="L98" s="139">
        <f t="shared" ref="L98" si="208">(L97/L119)</f>
        <v>5.4054054054054057E-2</v>
      </c>
      <c r="M98" s="137"/>
      <c r="N98" s="137"/>
      <c r="O98" s="137"/>
      <c r="P98" s="137"/>
      <c r="Q98" s="138">
        <f t="shared" ref="Q98:T98" si="209">(Q97/Q119)</f>
        <v>6.6666666666666666E-2</v>
      </c>
      <c r="R98" s="138">
        <f t="shared" si="209"/>
        <v>9.0909090909090912E-2</v>
      </c>
      <c r="S98" s="138">
        <f t="shared" si="209"/>
        <v>7.1428571428571425E-2</v>
      </c>
      <c r="T98" s="138">
        <f t="shared" si="209"/>
        <v>0.16666666666666666</v>
      </c>
      <c r="U98" s="136">
        <f t="shared" ref="U98:AA98" si="210">(U97/U119)</f>
        <v>0</v>
      </c>
      <c r="V98" s="139">
        <f t="shared" si="210"/>
        <v>7.8125E-2</v>
      </c>
      <c r="W98" s="137"/>
      <c r="X98" s="137"/>
      <c r="Y98" s="137"/>
      <c r="Z98" s="137"/>
      <c r="AA98" s="140">
        <f t="shared" si="210"/>
        <v>6.9306930693069313E-2</v>
      </c>
      <c r="AB98" s="192"/>
      <c r="AC98" s="192"/>
      <c r="AD98" s="192"/>
      <c r="AE98" s="192"/>
    </row>
    <row r="99" spans="2:31" x14ac:dyDescent="0.25">
      <c r="B99" s="59" t="s">
        <v>162</v>
      </c>
      <c r="C99" s="38" t="s">
        <v>307</v>
      </c>
      <c r="D99" s="38">
        <v>0</v>
      </c>
      <c r="E99" s="38">
        <v>1</v>
      </c>
      <c r="F99" s="38">
        <v>1</v>
      </c>
      <c r="G99" s="39">
        <v>1</v>
      </c>
      <c r="H99" s="39">
        <v>0</v>
      </c>
      <c r="I99" s="39">
        <v>0</v>
      </c>
      <c r="J99" s="39">
        <v>2</v>
      </c>
      <c r="K99" s="39">
        <v>1</v>
      </c>
      <c r="L99" s="40">
        <f t="shared" si="192"/>
        <v>4</v>
      </c>
      <c r="M99" s="141">
        <f t="shared" si="193"/>
        <v>0.8</v>
      </c>
      <c r="N99" s="40">
        <f t="shared" si="194"/>
        <v>2</v>
      </c>
      <c r="O99" s="141">
        <f t="shared" si="195"/>
        <v>0.74833147735478833</v>
      </c>
      <c r="P99" s="141">
        <f>(U99-M99)</f>
        <v>-0.8</v>
      </c>
      <c r="Q99" s="39">
        <v>1</v>
      </c>
      <c r="R99" s="39">
        <v>0</v>
      </c>
      <c r="S99" s="39">
        <v>3</v>
      </c>
      <c r="T99" s="39">
        <v>2</v>
      </c>
      <c r="U99" s="41">
        <v>0</v>
      </c>
      <c r="V99" s="40">
        <f>SUM(Q99:U99)</f>
        <v>6</v>
      </c>
      <c r="W99" s="141">
        <f>AVERAGE(Q99:U99)</f>
        <v>1.2</v>
      </c>
      <c r="X99" s="40">
        <f>MAX(Q99:U99)-MIN(Q99:U99)</f>
        <v>3</v>
      </c>
      <c r="Y99" s="141">
        <f>_xlfn.STDEV.P(Q99:U99)</f>
        <v>1.1661903789690602</v>
      </c>
      <c r="Z99" s="141">
        <f t="shared" ref="Z99:Z117" si="211">(U99-W99)</f>
        <v>-1.2</v>
      </c>
      <c r="AA99" s="42">
        <f t="shared" si="202"/>
        <v>10</v>
      </c>
      <c r="AB99" s="144">
        <f t="shared" si="203"/>
        <v>1</v>
      </c>
      <c r="AC99" s="42">
        <f t="shared" si="204"/>
        <v>3</v>
      </c>
      <c r="AD99" s="144">
        <f t="shared" si="205"/>
        <v>1</v>
      </c>
      <c r="AE99" s="144">
        <f t="shared" si="206"/>
        <v>-1</v>
      </c>
    </row>
    <row r="100" spans="2:31" ht="15.75" thickBot="1" x14ac:dyDescent="0.3">
      <c r="B100" s="58" t="s">
        <v>28</v>
      </c>
      <c r="C100" s="43" t="s">
        <v>307</v>
      </c>
      <c r="D100" s="247">
        <f>(D99/D119)</f>
        <v>0</v>
      </c>
      <c r="E100" s="247">
        <f t="shared" ref="E100:K100" si="212">(E99/E119)</f>
        <v>0.2</v>
      </c>
      <c r="F100" s="247">
        <f t="shared" si="212"/>
        <v>0.125</v>
      </c>
      <c r="G100" s="138">
        <f t="shared" si="212"/>
        <v>0.14285714285714285</v>
      </c>
      <c r="H100" s="138">
        <f t="shared" si="212"/>
        <v>0</v>
      </c>
      <c r="I100" s="138">
        <f t="shared" si="212"/>
        <v>0</v>
      </c>
      <c r="J100" s="138">
        <f t="shared" si="212"/>
        <v>0.4</v>
      </c>
      <c r="K100" s="138">
        <f t="shared" si="212"/>
        <v>0.125</v>
      </c>
      <c r="L100" s="139">
        <f t="shared" ref="L100" si="213">(L99/L119)</f>
        <v>0.10810810810810811</v>
      </c>
      <c r="M100" s="137"/>
      <c r="N100" s="137"/>
      <c r="O100" s="137"/>
      <c r="P100" s="137"/>
      <c r="Q100" s="138">
        <f t="shared" ref="Q100:T100" si="214">(Q99/Q119)</f>
        <v>6.6666666666666666E-2</v>
      </c>
      <c r="R100" s="138">
        <f t="shared" si="214"/>
        <v>0</v>
      </c>
      <c r="S100" s="138">
        <f t="shared" si="214"/>
        <v>0.21428571428571427</v>
      </c>
      <c r="T100" s="138">
        <f t="shared" si="214"/>
        <v>0.16666666666666666</v>
      </c>
      <c r="U100" s="136">
        <f t="shared" ref="U100:AA100" si="215">(U99/U119)</f>
        <v>0</v>
      </c>
      <c r="V100" s="139">
        <f t="shared" si="215"/>
        <v>9.375E-2</v>
      </c>
      <c r="W100" s="137"/>
      <c r="X100" s="137"/>
      <c r="Y100" s="137"/>
      <c r="Z100" s="137"/>
      <c r="AA100" s="140">
        <f t="shared" si="215"/>
        <v>9.9009900990099015E-2</v>
      </c>
      <c r="AB100" s="192"/>
      <c r="AC100" s="192"/>
      <c r="AD100" s="192"/>
      <c r="AE100" s="192"/>
    </row>
    <row r="101" spans="2:31" x14ac:dyDescent="0.25">
      <c r="B101" s="59" t="s">
        <v>163</v>
      </c>
      <c r="C101" s="38" t="s">
        <v>307</v>
      </c>
      <c r="D101" s="38">
        <v>0</v>
      </c>
      <c r="E101" s="38">
        <v>0</v>
      </c>
      <c r="F101" s="38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1</v>
      </c>
      <c r="L101" s="40">
        <f t="shared" si="192"/>
        <v>1</v>
      </c>
      <c r="M101" s="141">
        <f t="shared" si="193"/>
        <v>0.2</v>
      </c>
      <c r="N101" s="40">
        <f t="shared" si="194"/>
        <v>1</v>
      </c>
      <c r="O101" s="141">
        <f t="shared" si="195"/>
        <v>0.4</v>
      </c>
      <c r="P101" s="141">
        <f>(U101-M101)</f>
        <v>-0.2</v>
      </c>
      <c r="Q101" s="39">
        <v>1</v>
      </c>
      <c r="R101" s="39">
        <v>3</v>
      </c>
      <c r="S101" s="39">
        <v>0</v>
      </c>
      <c r="T101" s="39">
        <v>1</v>
      </c>
      <c r="U101" s="41">
        <v>0</v>
      </c>
      <c r="V101" s="40">
        <f>SUM(Q101:U101)</f>
        <v>5</v>
      </c>
      <c r="W101" s="141">
        <f>AVERAGE(Q101:U101)</f>
        <v>1</v>
      </c>
      <c r="X101" s="40">
        <f>MAX(Q101:U101)-MIN(Q101:U101)</f>
        <v>3</v>
      </c>
      <c r="Y101" s="141">
        <f>_xlfn.STDEV.P(Q101:U101)</f>
        <v>1.0954451150103321</v>
      </c>
      <c r="Z101" s="141">
        <f t="shared" si="211"/>
        <v>-1</v>
      </c>
      <c r="AA101" s="42">
        <f t="shared" si="202"/>
        <v>6</v>
      </c>
      <c r="AB101" s="144">
        <f t="shared" si="203"/>
        <v>0.6</v>
      </c>
      <c r="AC101" s="42">
        <f t="shared" si="204"/>
        <v>3</v>
      </c>
      <c r="AD101" s="144">
        <f t="shared" si="205"/>
        <v>0.91651513899116799</v>
      </c>
      <c r="AE101" s="144">
        <f t="shared" si="206"/>
        <v>-0.6</v>
      </c>
    </row>
    <row r="102" spans="2:31" ht="15.75" thickBot="1" x14ac:dyDescent="0.3">
      <c r="B102" s="58" t="s">
        <v>28</v>
      </c>
      <c r="C102" s="43" t="s">
        <v>307</v>
      </c>
      <c r="D102" s="247">
        <f>(D101/D119)</f>
        <v>0</v>
      </c>
      <c r="E102" s="247">
        <f t="shared" ref="E102:K102" si="216">(E101/E119)</f>
        <v>0</v>
      </c>
      <c r="F102" s="247">
        <f t="shared" si="216"/>
        <v>0</v>
      </c>
      <c r="G102" s="138">
        <f t="shared" si="216"/>
        <v>0</v>
      </c>
      <c r="H102" s="138">
        <f t="shared" si="216"/>
        <v>0</v>
      </c>
      <c r="I102" s="138">
        <f t="shared" si="216"/>
        <v>0</v>
      </c>
      <c r="J102" s="138">
        <f t="shared" si="216"/>
        <v>0</v>
      </c>
      <c r="K102" s="138">
        <f t="shared" si="216"/>
        <v>0.125</v>
      </c>
      <c r="L102" s="139">
        <f t="shared" ref="L102" si="217">(L101/L119)</f>
        <v>2.7027027027027029E-2</v>
      </c>
      <c r="M102" s="137"/>
      <c r="N102" s="137"/>
      <c r="O102" s="137"/>
      <c r="P102" s="137"/>
      <c r="Q102" s="138">
        <f t="shared" ref="Q102:T102" si="218">(Q101/Q119)</f>
        <v>6.6666666666666666E-2</v>
      </c>
      <c r="R102" s="138">
        <f t="shared" si="218"/>
        <v>0.27272727272727271</v>
      </c>
      <c r="S102" s="138">
        <f t="shared" si="218"/>
        <v>0</v>
      </c>
      <c r="T102" s="138">
        <f t="shared" si="218"/>
        <v>8.3333333333333329E-2</v>
      </c>
      <c r="U102" s="136">
        <f t="shared" ref="U102:AA102" si="219">(U101/U119)</f>
        <v>0</v>
      </c>
      <c r="V102" s="139">
        <f t="shared" si="219"/>
        <v>7.8125E-2</v>
      </c>
      <c r="W102" s="137"/>
      <c r="X102" s="137"/>
      <c r="Y102" s="137"/>
      <c r="Z102" s="137"/>
      <c r="AA102" s="140">
        <f t="shared" si="219"/>
        <v>5.9405940594059403E-2</v>
      </c>
      <c r="AB102" s="192"/>
      <c r="AC102" s="192"/>
      <c r="AD102" s="192"/>
      <c r="AE102" s="192"/>
    </row>
    <row r="103" spans="2:31" x14ac:dyDescent="0.25">
      <c r="B103" s="59" t="s">
        <v>164</v>
      </c>
      <c r="C103" s="38" t="s">
        <v>307</v>
      </c>
      <c r="D103" s="38">
        <v>1</v>
      </c>
      <c r="E103" s="38">
        <v>0</v>
      </c>
      <c r="F103" s="38">
        <v>1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f t="shared" si="192"/>
        <v>0</v>
      </c>
      <c r="M103" s="141">
        <f t="shared" si="193"/>
        <v>0</v>
      </c>
      <c r="N103" s="40">
        <f t="shared" si="194"/>
        <v>0</v>
      </c>
      <c r="O103" s="141">
        <f t="shared" si="195"/>
        <v>0</v>
      </c>
      <c r="P103" s="141">
        <f>(U103-M103)</f>
        <v>1</v>
      </c>
      <c r="Q103" s="39">
        <v>0</v>
      </c>
      <c r="R103" s="39">
        <v>1</v>
      </c>
      <c r="S103" s="39">
        <v>3</v>
      </c>
      <c r="T103" s="39">
        <v>0</v>
      </c>
      <c r="U103" s="41">
        <v>1</v>
      </c>
      <c r="V103" s="40">
        <f>SUM(Q103:U103)</f>
        <v>5</v>
      </c>
      <c r="W103" s="141">
        <f>AVERAGE(Q103:U103)</f>
        <v>1</v>
      </c>
      <c r="X103" s="40">
        <f>MAX(Q103:U103)-MIN(Q103:U103)</f>
        <v>3</v>
      </c>
      <c r="Y103" s="141">
        <f>_xlfn.STDEV.P(Q103:U103)</f>
        <v>1.0954451150103321</v>
      </c>
      <c r="Z103" s="141">
        <f t="shared" si="211"/>
        <v>0</v>
      </c>
      <c r="AA103" s="42">
        <f t="shared" si="202"/>
        <v>5</v>
      </c>
      <c r="AB103" s="144">
        <f t="shared" si="203"/>
        <v>0.5</v>
      </c>
      <c r="AC103" s="42">
        <f t="shared" si="204"/>
        <v>3</v>
      </c>
      <c r="AD103" s="144">
        <f t="shared" si="205"/>
        <v>0.92195444572928875</v>
      </c>
      <c r="AE103" s="144">
        <f t="shared" si="206"/>
        <v>0.5</v>
      </c>
    </row>
    <row r="104" spans="2:31" ht="15.75" thickBot="1" x14ac:dyDescent="0.3">
      <c r="B104" s="58" t="s">
        <v>28</v>
      </c>
      <c r="C104" s="43" t="s">
        <v>307</v>
      </c>
      <c r="D104" s="247">
        <f>(D103/D119)</f>
        <v>0.2</v>
      </c>
      <c r="E104" s="247">
        <f t="shared" ref="E104:K104" si="220">(E103/E119)</f>
        <v>0</v>
      </c>
      <c r="F104" s="247">
        <f t="shared" si="220"/>
        <v>0.125</v>
      </c>
      <c r="G104" s="138">
        <f t="shared" si="220"/>
        <v>0</v>
      </c>
      <c r="H104" s="138">
        <f t="shared" si="220"/>
        <v>0</v>
      </c>
      <c r="I104" s="138">
        <f t="shared" si="220"/>
        <v>0</v>
      </c>
      <c r="J104" s="138">
        <f t="shared" si="220"/>
        <v>0</v>
      </c>
      <c r="K104" s="138">
        <f t="shared" si="220"/>
        <v>0</v>
      </c>
      <c r="L104" s="139">
        <f t="shared" ref="L104" si="221">(L103/L119)</f>
        <v>0</v>
      </c>
      <c r="M104" s="137"/>
      <c r="N104" s="137"/>
      <c r="O104" s="137"/>
      <c r="P104" s="137"/>
      <c r="Q104" s="138">
        <f t="shared" ref="Q104:T104" si="222">(Q103/Q119)</f>
        <v>0</v>
      </c>
      <c r="R104" s="138">
        <f t="shared" si="222"/>
        <v>9.0909090909090912E-2</v>
      </c>
      <c r="S104" s="138">
        <f t="shared" si="222"/>
        <v>0.21428571428571427</v>
      </c>
      <c r="T104" s="138">
        <f t="shared" si="222"/>
        <v>0</v>
      </c>
      <c r="U104" s="136">
        <f t="shared" ref="U104:AA104" si="223">(U103/U119)</f>
        <v>8.3333333333333329E-2</v>
      </c>
      <c r="V104" s="139">
        <f t="shared" si="223"/>
        <v>7.8125E-2</v>
      </c>
      <c r="W104" s="137"/>
      <c r="X104" s="137"/>
      <c r="Y104" s="137"/>
      <c r="Z104" s="137"/>
      <c r="AA104" s="140">
        <f t="shared" si="223"/>
        <v>4.9504950495049507E-2</v>
      </c>
      <c r="AB104" s="192"/>
      <c r="AC104" s="192"/>
      <c r="AD104" s="192"/>
      <c r="AE104" s="192"/>
    </row>
    <row r="105" spans="2:31" x14ac:dyDescent="0.25">
      <c r="B105" s="63" t="s">
        <v>165</v>
      </c>
      <c r="C105" s="38" t="s">
        <v>307</v>
      </c>
      <c r="D105" s="248">
        <v>1</v>
      </c>
      <c r="E105" s="248">
        <v>2</v>
      </c>
      <c r="F105" s="248">
        <v>0</v>
      </c>
      <c r="G105" s="52">
        <v>0</v>
      </c>
      <c r="H105" s="52">
        <v>0</v>
      </c>
      <c r="I105" s="52">
        <v>1</v>
      </c>
      <c r="J105" s="52">
        <v>0</v>
      </c>
      <c r="K105" s="52">
        <v>1</v>
      </c>
      <c r="L105" s="40">
        <f t="shared" si="192"/>
        <v>2</v>
      </c>
      <c r="M105" s="141">
        <f t="shared" si="193"/>
        <v>0.4</v>
      </c>
      <c r="N105" s="40">
        <f t="shared" si="194"/>
        <v>1</v>
      </c>
      <c r="O105" s="141">
        <f t="shared" si="195"/>
        <v>0.4898979485566356</v>
      </c>
      <c r="P105" s="141">
        <f>(U105-M105)</f>
        <v>-0.4</v>
      </c>
      <c r="Q105" s="52">
        <v>0</v>
      </c>
      <c r="R105" s="52">
        <v>0</v>
      </c>
      <c r="S105" s="52">
        <v>3</v>
      </c>
      <c r="T105" s="52">
        <v>0</v>
      </c>
      <c r="U105" s="54">
        <v>0</v>
      </c>
      <c r="V105" s="40">
        <f>SUM(Q105:U105)</f>
        <v>3</v>
      </c>
      <c r="W105" s="141">
        <f>AVERAGE(Q105:U105)</f>
        <v>0.6</v>
      </c>
      <c r="X105" s="40">
        <f>MAX(Q105:U105)-MIN(Q105:U105)</f>
        <v>3</v>
      </c>
      <c r="Y105" s="141">
        <f>_xlfn.STDEV.P(Q105:U105)</f>
        <v>1.2</v>
      </c>
      <c r="Z105" s="141">
        <f t="shared" si="211"/>
        <v>-0.6</v>
      </c>
      <c r="AA105" s="42">
        <f t="shared" si="202"/>
        <v>5</v>
      </c>
      <c r="AB105" s="144">
        <f t="shared" si="203"/>
        <v>0.5</v>
      </c>
      <c r="AC105" s="42">
        <f t="shared" si="204"/>
        <v>3</v>
      </c>
      <c r="AD105" s="144">
        <f t="shared" si="205"/>
        <v>0.92195444572928875</v>
      </c>
      <c r="AE105" s="144">
        <f t="shared" si="206"/>
        <v>-0.5</v>
      </c>
    </row>
    <row r="106" spans="2:31" ht="15.75" thickBot="1" x14ac:dyDescent="0.3">
      <c r="B106" s="58" t="s">
        <v>28</v>
      </c>
      <c r="C106" s="43" t="s">
        <v>307</v>
      </c>
      <c r="D106" s="247">
        <f>(D105/D119)</f>
        <v>0.2</v>
      </c>
      <c r="E106" s="247">
        <f t="shared" ref="E106:K106" si="224">(E105/E119)</f>
        <v>0.4</v>
      </c>
      <c r="F106" s="247">
        <f t="shared" si="224"/>
        <v>0</v>
      </c>
      <c r="G106" s="138">
        <f t="shared" si="224"/>
        <v>0</v>
      </c>
      <c r="H106" s="138">
        <f t="shared" si="224"/>
        <v>0</v>
      </c>
      <c r="I106" s="138">
        <f t="shared" si="224"/>
        <v>0.14285714285714285</v>
      </c>
      <c r="J106" s="138">
        <f t="shared" si="224"/>
        <v>0</v>
      </c>
      <c r="K106" s="138">
        <f t="shared" si="224"/>
        <v>0.125</v>
      </c>
      <c r="L106" s="139">
        <f t="shared" ref="L106" si="225">(L105/L119)</f>
        <v>5.4054054054054057E-2</v>
      </c>
      <c r="M106" s="137"/>
      <c r="N106" s="137"/>
      <c r="O106" s="137"/>
      <c r="P106" s="137"/>
      <c r="Q106" s="138">
        <f t="shared" ref="Q106:T106" si="226">(Q105/Q119)</f>
        <v>0</v>
      </c>
      <c r="R106" s="138">
        <f t="shared" si="226"/>
        <v>0</v>
      </c>
      <c r="S106" s="138">
        <f t="shared" si="226"/>
        <v>0.21428571428571427</v>
      </c>
      <c r="T106" s="138">
        <f t="shared" si="226"/>
        <v>0</v>
      </c>
      <c r="U106" s="136">
        <f t="shared" ref="U106:AA106" si="227">(U105/U119)</f>
        <v>0</v>
      </c>
      <c r="V106" s="139">
        <f t="shared" si="227"/>
        <v>4.6875E-2</v>
      </c>
      <c r="W106" s="137"/>
      <c r="X106" s="137"/>
      <c r="Y106" s="137"/>
      <c r="Z106" s="137"/>
      <c r="AA106" s="140">
        <f t="shared" si="227"/>
        <v>4.9504950495049507E-2</v>
      </c>
      <c r="AB106" s="192"/>
      <c r="AC106" s="192"/>
      <c r="AD106" s="192"/>
      <c r="AE106" s="192"/>
    </row>
    <row r="107" spans="2:31" x14ac:dyDescent="0.25">
      <c r="B107" s="59" t="s">
        <v>166</v>
      </c>
      <c r="C107" s="38" t="s">
        <v>307</v>
      </c>
      <c r="D107" s="38">
        <v>2</v>
      </c>
      <c r="E107" s="38">
        <v>0</v>
      </c>
      <c r="F107" s="38">
        <v>1</v>
      </c>
      <c r="G107" s="39">
        <v>0</v>
      </c>
      <c r="H107" s="39">
        <v>1</v>
      </c>
      <c r="I107" s="39">
        <v>0</v>
      </c>
      <c r="J107" s="39">
        <v>0</v>
      </c>
      <c r="K107" s="39">
        <v>3</v>
      </c>
      <c r="L107" s="40">
        <f t="shared" si="192"/>
        <v>4</v>
      </c>
      <c r="M107" s="141">
        <f t="shared" si="193"/>
        <v>0.8</v>
      </c>
      <c r="N107" s="40">
        <f t="shared" si="194"/>
        <v>3</v>
      </c>
      <c r="O107" s="141">
        <f t="shared" si="195"/>
        <v>1.1661903789690602</v>
      </c>
      <c r="P107" s="141">
        <f>(U107-M107)</f>
        <v>0.19999999999999996</v>
      </c>
      <c r="Q107" s="39">
        <v>3</v>
      </c>
      <c r="R107" s="39">
        <v>1</v>
      </c>
      <c r="S107" s="39">
        <v>0</v>
      </c>
      <c r="T107" s="39">
        <v>1</v>
      </c>
      <c r="U107" s="41">
        <v>1</v>
      </c>
      <c r="V107" s="40">
        <f>SUM(Q107:U107)</f>
        <v>6</v>
      </c>
      <c r="W107" s="141">
        <f>AVERAGE(Q107:U107)</f>
        <v>1.2</v>
      </c>
      <c r="X107" s="40">
        <f>MAX(Q107:U107)-MIN(Q107:U107)</f>
        <v>3</v>
      </c>
      <c r="Y107" s="141">
        <f>_xlfn.STDEV.P(Q107:U107)</f>
        <v>0.9797958971132712</v>
      </c>
      <c r="Z107" s="141">
        <f t="shared" si="211"/>
        <v>-0.19999999999999996</v>
      </c>
      <c r="AA107" s="42">
        <f t="shared" si="202"/>
        <v>10</v>
      </c>
      <c r="AB107" s="144">
        <f t="shared" si="203"/>
        <v>1</v>
      </c>
      <c r="AC107" s="42">
        <f t="shared" si="204"/>
        <v>3</v>
      </c>
      <c r="AD107" s="144">
        <f t="shared" si="205"/>
        <v>1.0954451150103321</v>
      </c>
      <c r="AE107" s="144">
        <f t="shared" si="206"/>
        <v>0</v>
      </c>
    </row>
    <row r="108" spans="2:31" ht="15.75" thickBot="1" x14ac:dyDescent="0.3">
      <c r="B108" s="58" t="s">
        <v>28</v>
      </c>
      <c r="C108" s="43" t="s">
        <v>307</v>
      </c>
      <c r="D108" s="247">
        <f>(D107/D119)</f>
        <v>0.4</v>
      </c>
      <c r="E108" s="247">
        <f t="shared" ref="E108:K108" si="228">(E107/E119)</f>
        <v>0</v>
      </c>
      <c r="F108" s="247">
        <f t="shared" si="228"/>
        <v>0.125</v>
      </c>
      <c r="G108" s="138">
        <f t="shared" si="228"/>
        <v>0</v>
      </c>
      <c r="H108" s="138">
        <f t="shared" si="228"/>
        <v>0.1</v>
      </c>
      <c r="I108" s="138">
        <f t="shared" si="228"/>
        <v>0</v>
      </c>
      <c r="J108" s="138">
        <f t="shared" si="228"/>
        <v>0</v>
      </c>
      <c r="K108" s="138">
        <f t="shared" si="228"/>
        <v>0.375</v>
      </c>
      <c r="L108" s="139">
        <f t="shared" ref="L108" si="229">(L107/L119)</f>
        <v>0.10810810810810811</v>
      </c>
      <c r="M108" s="137"/>
      <c r="N108" s="137"/>
      <c r="O108" s="137"/>
      <c r="P108" s="137"/>
      <c r="Q108" s="138">
        <f t="shared" ref="Q108:T108" si="230">(Q107/Q119)</f>
        <v>0.2</v>
      </c>
      <c r="R108" s="138">
        <f t="shared" si="230"/>
        <v>9.0909090909090912E-2</v>
      </c>
      <c r="S108" s="138">
        <f t="shared" si="230"/>
        <v>0</v>
      </c>
      <c r="T108" s="138">
        <f t="shared" si="230"/>
        <v>8.3333333333333329E-2</v>
      </c>
      <c r="U108" s="136">
        <f t="shared" ref="U108:AA108" si="231">(U107/U119)</f>
        <v>8.3333333333333329E-2</v>
      </c>
      <c r="V108" s="139">
        <f t="shared" si="231"/>
        <v>9.375E-2</v>
      </c>
      <c r="W108" s="137"/>
      <c r="X108" s="137"/>
      <c r="Y108" s="137"/>
      <c r="Z108" s="137"/>
      <c r="AA108" s="140">
        <f t="shared" si="231"/>
        <v>9.9009900990099015E-2</v>
      </c>
      <c r="AB108" s="192"/>
      <c r="AC108" s="192"/>
      <c r="AD108" s="192"/>
      <c r="AE108" s="192"/>
    </row>
    <row r="109" spans="2:31" x14ac:dyDescent="0.25">
      <c r="B109" s="59" t="s">
        <v>167</v>
      </c>
      <c r="C109" s="38" t="s">
        <v>307</v>
      </c>
      <c r="D109" s="38">
        <v>0</v>
      </c>
      <c r="E109" s="38">
        <v>0</v>
      </c>
      <c r="F109" s="38">
        <v>0</v>
      </c>
      <c r="G109" s="39">
        <v>2</v>
      </c>
      <c r="H109" s="39">
        <v>2</v>
      </c>
      <c r="I109" s="39">
        <v>0</v>
      </c>
      <c r="J109" s="39">
        <v>1</v>
      </c>
      <c r="K109" s="39">
        <v>1</v>
      </c>
      <c r="L109" s="40">
        <f t="shared" si="192"/>
        <v>6</v>
      </c>
      <c r="M109" s="141">
        <f t="shared" si="193"/>
        <v>1.2</v>
      </c>
      <c r="N109" s="40">
        <f t="shared" si="194"/>
        <v>2</v>
      </c>
      <c r="O109" s="141">
        <f t="shared" si="195"/>
        <v>0.74833147735478833</v>
      </c>
      <c r="P109" s="141">
        <f>(U109-M109)</f>
        <v>-0.19999999999999996</v>
      </c>
      <c r="Q109" s="39">
        <v>2</v>
      </c>
      <c r="R109" s="39">
        <v>2</v>
      </c>
      <c r="S109" s="39">
        <v>2</v>
      </c>
      <c r="T109" s="39">
        <v>1</v>
      </c>
      <c r="U109" s="41">
        <v>1</v>
      </c>
      <c r="V109" s="40">
        <f>SUM(Q109:U109)</f>
        <v>8</v>
      </c>
      <c r="W109" s="141">
        <f>AVERAGE(Q109:U109)</f>
        <v>1.6</v>
      </c>
      <c r="X109" s="40">
        <f>MAX(Q109:U109)-MIN(Q109:U109)</f>
        <v>1</v>
      </c>
      <c r="Y109" s="141">
        <f>_xlfn.STDEV.P(Q109:U109)</f>
        <v>0.4898979485566356</v>
      </c>
      <c r="Z109" s="141">
        <f t="shared" si="211"/>
        <v>-0.60000000000000009</v>
      </c>
      <c r="AA109" s="42">
        <f t="shared" si="202"/>
        <v>14</v>
      </c>
      <c r="AB109" s="144">
        <f t="shared" si="203"/>
        <v>1.4</v>
      </c>
      <c r="AC109" s="42">
        <f t="shared" si="204"/>
        <v>2</v>
      </c>
      <c r="AD109" s="144">
        <f t="shared" si="205"/>
        <v>0.66332495807107994</v>
      </c>
      <c r="AE109" s="144">
        <f t="shared" si="206"/>
        <v>-0.39999999999999991</v>
      </c>
    </row>
    <row r="110" spans="2:31" ht="15.75" thickBot="1" x14ac:dyDescent="0.3">
      <c r="B110" s="58" t="s">
        <v>28</v>
      </c>
      <c r="C110" s="43" t="s">
        <v>307</v>
      </c>
      <c r="D110" s="247">
        <f>(D109/D119)</f>
        <v>0</v>
      </c>
      <c r="E110" s="247">
        <f t="shared" ref="E110:K110" si="232">(E109/E119)</f>
        <v>0</v>
      </c>
      <c r="F110" s="247">
        <f t="shared" si="232"/>
        <v>0</v>
      </c>
      <c r="G110" s="138">
        <f t="shared" si="232"/>
        <v>0.2857142857142857</v>
      </c>
      <c r="H110" s="138">
        <f t="shared" si="232"/>
        <v>0.2</v>
      </c>
      <c r="I110" s="138">
        <f t="shared" si="232"/>
        <v>0</v>
      </c>
      <c r="J110" s="138">
        <f t="shared" si="232"/>
        <v>0.2</v>
      </c>
      <c r="K110" s="138">
        <f t="shared" si="232"/>
        <v>0.125</v>
      </c>
      <c r="L110" s="139">
        <f t="shared" ref="L110" si="233">(L109/L119)</f>
        <v>0.16216216216216217</v>
      </c>
      <c r="M110" s="137"/>
      <c r="N110" s="137"/>
      <c r="O110" s="137"/>
      <c r="P110" s="137"/>
      <c r="Q110" s="138">
        <f t="shared" ref="Q110:T110" si="234">(Q109/Q119)</f>
        <v>0.13333333333333333</v>
      </c>
      <c r="R110" s="138">
        <f t="shared" si="234"/>
        <v>0.18181818181818182</v>
      </c>
      <c r="S110" s="138">
        <f t="shared" si="234"/>
        <v>0.14285714285714285</v>
      </c>
      <c r="T110" s="138">
        <f t="shared" si="234"/>
        <v>8.3333333333333329E-2</v>
      </c>
      <c r="U110" s="136">
        <f t="shared" ref="U110:AA110" si="235">(U109/U119)</f>
        <v>8.3333333333333329E-2</v>
      </c>
      <c r="V110" s="139">
        <f t="shared" si="235"/>
        <v>0.125</v>
      </c>
      <c r="W110" s="137"/>
      <c r="X110" s="137"/>
      <c r="Y110" s="137"/>
      <c r="Z110" s="137"/>
      <c r="AA110" s="140">
        <f t="shared" si="235"/>
        <v>0.13861386138613863</v>
      </c>
      <c r="AB110" s="192"/>
      <c r="AC110" s="192"/>
      <c r="AD110" s="192"/>
      <c r="AE110" s="192"/>
    </row>
    <row r="111" spans="2:31" x14ac:dyDescent="0.25">
      <c r="B111" s="59" t="s">
        <v>168</v>
      </c>
      <c r="C111" s="38" t="s">
        <v>307</v>
      </c>
      <c r="D111" s="38">
        <v>0</v>
      </c>
      <c r="E111" s="38">
        <v>2</v>
      </c>
      <c r="F111" s="38">
        <v>1</v>
      </c>
      <c r="G111" s="39">
        <v>1</v>
      </c>
      <c r="H111" s="39">
        <v>3</v>
      </c>
      <c r="I111" s="39">
        <v>1</v>
      </c>
      <c r="J111" s="39">
        <v>0</v>
      </c>
      <c r="K111" s="39">
        <v>0</v>
      </c>
      <c r="L111" s="40">
        <f t="shared" si="192"/>
        <v>5</v>
      </c>
      <c r="M111" s="141">
        <f t="shared" si="193"/>
        <v>1</v>
      </c>
      <c r="N111" s="40">
        <f t="shared" si="194"/>
        <v>3</v>
      </c>
      <c r="O111" s="141">
        <f t="shared" si="195"/>
        <v>1.0954451150103321</v>
      </c>
      <c r="P111" s="141">
        <f>(U111-M111)</f>
        <v>0</v>
      </c>
      <c r="Q111" s="39">
        <v>1</v>
      </c>
      <c r="R111" s="39">
        <v>1</v>
      </c>
      <c r="S111" s="39">
        <v>0</v>
      </c>
      <c r="T111" s="39">
        <v>0</v>
      </c>
      <c r="U111" s="41">
        <v>1</v>
      </c>
      <c r="V111" s="40">
        <f>SUM(Q111:U111)</f>
        <v>3</v>
      </c>
      <c r="W111" s="141">
        <f>AVERAGE(Q111:U111)</f>
        <v>0.6</v>
      </c>
      <c r="X111" s="40">
        <f>MAX(Q111:U111)-MIN(Q111:U111)</f>
        <v>1</v>
      </c>
      <c r="Y111" s="141">
        <f>_xlfn.STDEV.P(Q111:U111)</f>
        <v>0.4898979485566356</v>
      </c>
      <c r="Z111" s="141">
        <f t="shared" si="211"/>
        <v>0.4</v>
      </c>
      <c r="AA111" s="42">
        <f t="shared" si="202"/>
        <v>8</v>
      </c>
      <c r="AB111" s="144">
        <f t="shared" si="203"/>
        <v>0.8</v>
      </c>
      <c r="AC111" s="42">
        <f t="shared" si="204"/>
        <v>3</v>
      </c>
      <c r="AD111" s="144">
        <f t="shared" si="205"/>
        <v>0.87177978870813466</v>
      </c>
      <c r="AE111" s="144">
        <f t="shared" si="206"/>
        <v>0.19999999999999996</v>
      </c>
    </row>
    <row r="112" spans="2:31" ht="15.75" thickBot="1" x14ac:dyDescent="0.3">
      <c r="B112" s="58" t="s">
        <v>28</v>
      </c>
      <c r="C112" s="43" t="s">
        <v>307</v>
      </c>
      <c r="D112" s="247">
        <f>(D111/D119)</f>
        <v>0</v>
      </c>
      <c r="E112" s="247">
        <f t="shared" ref="E112:K112" si="236">(E111/E119)</f>
        <v>0.4</v>
      </c>
      <c r="F112" s="247">
        <f t="shared" si="236"/>
        <v>0.125</v>
      </c>
      <c r="G112" s="138">
        <f t="shared" si="236"/>
        <v>0.14285714285714285</v>
      </c>
      <c r="H112" s="138">
        <f t="shared" si="236"/>
        <v>0.3</v>
      </c>
      <c r="I112" s="138">
        <f t="shared" si="236"/>
        <v>0.14285714285714285</v>
      </c>
      <c r="J112" s="138">
        <f t="shared" si="236"/>
        <v>0</v>
      </c>
      <c r="K112" s="138">
        <f t="shared" si="236"/>
        <v>0</v>
      </c>
      <c r="L112" s="139">
        <f t="shared" ref="L112" si="237">(L111/L119)</f>
        <v>0.13513513513513514</v>
      </c>
      <c r="M112" s="137"/>
      <c r="N112" s="137"/>
      <c r="O112" s="137"/>
      <c r="P112" s="137"/>
      <c r="Q112" s="138">
        <f t="shared" ref="Q112:T112" si="238">(Q111/Q119)</f>
        <v>6.6666666666666666E-2</v>
      </c>
      <c r="R112" s="138">
        <f t="shared" si="238"/>
        <v>9.0909090909090912E-2</v>
      </c>
      <c r="S112" s="138">
        <f t="shared" si="238"/>
        <v>0</v>
      </c>
      <c r="T112" s="138">
        <f t="shared" si="238"/>
        <v>0</v>
      </c>
      <c r="U112" s="136">
        <f t="shared" ref="U112:AA112" si="239">(U111/U119)</f>
        <v>8.3333333333333329E-2</v>
      </c>
      <c r="V112" s="139">
        <f t="shared" si="239"/>
        <v>4.6875E-2</v>
      </c>
      <c r="W112" s="137"/>
      <c r="X112" s="137"/>
      <c r="Y112" s="137"/>
      <c r="Z112" s="137"/>
      <c r="AA112" s="140">
        <f t="shared" si="239"/>
        <v>7.9207920792079209E-2</v>
      </c>
      <c r="AB112" s="192"/>
      <c r="AC112" s="192"/>
      <c r="AD112" s="192"/>
      <c r="AE112" s="192"/>
    </row>
    <row r="113" spans="2:31" x14ac:dyDescent="0.25">
      <c r="B113" s="59" t="s">
        <v>169</v>
      </c>
      <c r="C113" s="38" t="s">
        <v>307</v>
      </c>
      <c r="D113" s="38">
        <v>0</v>
      </c>
      <c r="E113" s="38">
        <v>0</v>
      </c>
      <c r="F113" s="38">
        <v>1</v>
      </c>
      <c r="G113" s="39">
        <v>0</v>
      </c>
      <c r="H113" s="39">
        <v>1</v>
      </c>
      <c r="I113" s="39">
        <v>0</v>
      </c>
      <c r="J113" s="39">
        <v>1</v>
      </c>
      <c r="K113" s="39">
        <v>0</v>
      </c>
      <c r="L113" s="40">
        <f t="shared" si="192"/>
        <v>2</v>
      </c>
      <c r="M113" s="141">
        <f t="shared" si="193"/>
        <v>0.4</v>
      </c>
      <c r="N113" s="40">
        <f t="shared" si="194"/>
        <v>1</v>
      </c>
      <c r="O113" s="141">
        <f t="shared" si="195"/>
        <v>0.4898979485566356</v>
      </c>
      <c r="P113" s="141">
        <f>(U113-M113)</f>
        <v>-0.4</v>
      </c>
      <c r="Q113" s="39">
        <v>2</v>
      </c>
      <c r="R113" s="39">
        <v>2</v>
      </c>
      <c r="S113" s="39">
        <v>1</v>
      </c>
      <c r="T113" s="39">
        <v>2</v>
      </c>
      <c r="U113" s="41">
        <v>0</v>
      </c>
      <c r="V113" s="40">
        <f>SUM(Q113:U113)</f>
        <v>7</v>
      </c>
      <c r="W113" s="141">
        <f>AVERAGE(Q113:U113)</f>
        <v>1.4</v>
      </c>
      <c r="X113" s="40">
        <f>MAX(Q113:U113)-MIN(Q113:U113)</f>
        <v>2</v>
      </c>
      <c r="Y113" s="141">
        <f>_xlfn.STDEV.P(Q113:U113)</f>
        <v>0.8</v>
      </c>
      <c r="Z113" s="141">
        <f t="shared" si="211"/>
        <v>-1.4</v>
      </c>
      <c r="AA113" s="42">
        <f t="shared" si="202"/>
        <v>9</v>
      </c>
      <c r="AB113" s="144">
        <f t="shared" si="203"/>
        <v>0.9</v>
      </c>
      <c r="AC113" s="42">
        <f t="shared" si="204"/>
        <v>2</v>
      </c>
      <c r="AD113" s="144">
        <f t="shared" si="205"/>
        <v>0.83066238629180744</v>
      </c>
      <c r="AE113" s="144">
        <f t="shared" si="206"/>
        <v>-0.9</v>
      </c>
    </row>
    <row r="114" spans="2:31" ht="15.75" thickBot="1" x14ac:dyDescent="0.3">
      <c r="B114" s="58" t="s">
        <v>28</v>
      </c>
      <c r="C114" s="43" t="s">
        <v>307</v>
      </c>
      <c r="D114" s="247">
        <f>(D113/D119)</f>
        <v>0</v>
      </c>
      <c r="E114" s="247">
        <f t="shared" ref="E114:K114" si="240">(E113/E119)</f>
        <v>0</v>
      </c>
      <c r="F114" s="247">
        <f t="shared" si="240"/>
        <v>0.125</v>
      </c>
      <c r="G114" s="138">
        <f t="shared" si="240"/>
        <v>0</v>
      </c>
      <c r="H114" s="138">
        <f t="shared" si="240"/>
        <v>0.1</v>
      </c>
      <c r="I114" s="138">
        <f t="shared" si="240"/>
        <v>0</v>
      </c>
      <c r="J114" s="138">
        <f t="shared" si="240"/>
        <v>0.2</v>
      </c>
      <c r="K114" s="138">
        <f t="shared" si="240"/>
        <v>0</v>
      </c>
      <c r="L114" s="139">
        <f t="shared" ref="L114" si="241">(L113/L119)</f>
        <v>5.4054054054054057E-2</v>
      </c>
      <c r="M114" s="137"/>
      <c r="N114" s="137"/>
      <c r="O114" s="137"/>
      <c r="P114" s="137"/>
      <c r="Q114" s="138">
        <f t="shared" ref="Q114:T114" si="242">(Q113/Q119)</f>
        <v>0.13333333333333333</v>
      </c>
      <c r="R114" s="138">
        <f t="shared" si="242"/>
        <v>0.18181818181818182</v>
      </c>
      <c r="S114" s="138">
        <f t="shared" si="242"/>
        <v>7.1428571428571425E-2</v>
      </c>
      <c r="T114" s="138">
        <f t="shared" si="242"/>
        <v>0.16666666666666666</v>
      </c>
      <c r="U114" s="136">
        <f t="shared" ref="U114:AA114" si="243">(U113/U119)</f>
        <v>0</v>
      </c>
      <c r="V114" s="139">
        <f t="shared" si="243"/>
        <v>0.109375</v>
      </c>
      <c r="W114" s="137"/>
      <c r="X114" s="137"/>
      <c r="Y114" s="137"/>
      <c r="Z114" s="137"/>
      <c r="AA114" s="140">
        <f t="shared" si="243"/>
        <v>8.9108910891089105E-2</v>
      </c>
      <c r="AB114" s="192"/>
      <c r="AC114" s="192"/>
      <c r="AD114" s="192"/>
      <c r="AE114" s="192"/>
    </row>
    <row r="115" spans="2:31" x14ac:dyDescent="0.25">
      <c r="B115" s="59" t="s">
        <v>170</v>
      </c>
      <c r="C115" s="38" t="s">
        <v>307</v>
      </c>
      <c r="D115" s="38">
        <v>0</v>
      </c>
      <c r="E115" s="38">
        <v>0</v>
      </c>
      <c r="F115" s="38">
        <v>0</v>
      </c>
      <c r="G115" s="39">
        <v>0</v>
      </c>
      <c r="H115" s="39">
        <v>2</v>
      </c>
      <c r="I115" s="39">
        <v>3</v>
      </c>
      <c r="J115" s="39">
        <v>1</v>
      </c>
      <c r="K115" s="39">
        <v>0</v>
      </c>
      <c r="L115" s="40">
        <f t="shared" si="192"/>
        <v>6</v>
      </c>
      <c r="M115" s="141">
        <f t="shared" si="193"/>
        <v>1.2</v>
      </c>
      <c r="N115" s="40">
        <f t="shared" si="194"/>
        <v>3</v>
      </c>
      <c r="O115" s="141">
        <f t="shared" si="195"/>
        <v>1.1661903789690602</v>
      </c>
      <c r="P115" s="141">
        <f>(U115-M115)</f>
        <v>2.8</v>
      </c>
      <c r="Q115" s="39">
        <v>3</v>
      </c>
      <c r="R115" s="39">
        <v>0</v>
      </c>
      <c r="S115" s="39">
        <v>1</v>
      </c>
      <c r="T115" s="39">
        <v>3</v>
      </c>
      <c r="U115" s="41">
        <v>4</v>
      </c>
      <c r="V115" s="40">
        <f>SUM(Q115:U115)</f>
        <v>11</v>
      </c>
      <c r="W115" s="141">
        <f>AVERAGE(Q115:U115)</f>
        <v>2.2000000000000002</v>
      </c>
      <c r="X115" s="40">
        <f>MAX(Q115:U115)-MIN(Q115:U115)</f>
        <v>4</v>
      </c>
      <c r="Y115" s="141">
        <f>_xlfn.STDEV.P(Q115:U115)</f>
        <v>1.4696938456699069</v>
      </c>
      <c r="Z115" s="141">
        <f t="shared" si="211"/>
        <v>1.7999999999999998</v>
      </c>
      <c r="AA115" s="42">
        <f t="shared" si="202"/>
        <v>17</v>
      </c>
      <c r="AB115" s="144">
        <f t="shared" si="203"/>
        <v>1.7</v>
      </c>
      <c r="AC115" s="42">
        <f t="shared" si="204"/>
        <v>4</v>
      </c>
      <c r="AD115" s="144">
        <f t="shared" si="205"/>
        <v>1.4177446878757824</v>
      </c>
      <c r="AE115" s="144">
        <f t="shared" si="206"/>
        <v>2.2999999999999998</v>
      </c>
    </row>
    <row r="116" spans="2:31" ht="15.75" thickBot="1" x14ac:dyDescent="0.3">
      <c r="B116" s="58" t="s">
        <v>28</v>
      </c>
      <c r="C116" s="43" t="s">
        <v>307</v>
      </c>
      <c r="D116" s="247">
        <f>(D115/D119)</f>
        <v>0</v>
      </c>
      <c r="E116" s="247">
        <f t="shared" ref="E116:K116" si="244">(E115/E119)</f>
        <v>0</v>
      </c>
      <c r="F116" s="247">
        <f t="shared" si="244"/>
        <v>0</v>
      </c>
      <c r="G116" s="138">
        <f t="shared" si="244"/>
        <v>0</v>
      </c>
      <c r="H116" s="138">
        <f t="shared" si="244"/>
        <v>0.2</v>
      </c>
      <c r="I116" s="138">
        <f t="shared" si="244"/>
        <v>0.42857142857142855</v>
      </c>
      <c r="J116" s="138">
        <f t="shared" si="244"/>
        <v>0.2</v>
      </c>
      <c r="K116" s="138">
        <f t="shared" si="244"/>
        <v>0</v>
      </c>
      <c r="L116" s="139">
        <f t="shared" ref="L116" si="245">(L115/L119)</f>
        <v>0.16216216216216217</v>
      </c>
      <c r="M116" s="137"/>
      <c r="N116" s="137"/>
      <c r="O116" s="137"/>
      <c r="P116" s="137"/>
      <c r="Q116" s="138">
        <f t="shared" ref="Q116:T116" si="246">(Q115/Q119)</f>
        <v>0.2</v>
      </c>
      <c r="R116" s="138">
        <f t="shared" si="246"/>
        <v>0</v>
      </c>
      <c r="S116" s="138">
        <f t="shared" si="246"/>
        <v>7.1428571428571425E-2</v>
      </c>
      <c r="T116" s="138">
        <f t="shared" si="246"/>
        <v>0.25</v>
      </c>
      <c r="U116" s="136">
        <f t="shared" ref="U116:AA116" si="247">(U115/U119)</f>
        <v>0.33333333333333331</v>
      </c>
      <c r="V116" s="139">
        <f t="shared" si="247"/>
        <v>0.171875</v>
      </c>
      <c r="W116" s="137"/>
      <c r="X116" s="137"/>
      <c r="Y116" s="137"/>
      <c r="Z116" s="137"/>
      <c r="AA116" s="140">
        <f t="shared" si="247"/>
        <v>0.16831683168316833</v>
      </c>
      <c r="AB116" s="192"/>
      <c r="AC116" s="192"/>
      <c r="AD116" s="192"/>
      <c r="AE116" s="192"/>
    </row>
    <row r="117" spans="2:31" x14ac:dyDescent="0.25">
      <c r="B117" s="59" t="s">
        <v>171</v>
      </c>
      <c r="C117" s="38" t="s">
        <v>307</v>
      </c>
      <c r="D117" s="38">
        <v>0</v>
      </c>
      <c r="E117" s="38">
        <v>0</v>
      </c>
      <c r="F117" s="38">
        <v>1</v>
      </c>
      <c r="G117" s="39">
        <v>0</v>
      </c>
      <c r="H117" s="39">
        <v>0</v>
      </c>
      <c r="I117" s="39">
        <v>2</v>
      </c>
      <c r="J117" s="39">
        <v>0</v>
      </c>
      <c r="K117" s="39">
        <v>1</v>
      </c>
      <c r="L117" s="40">
        <f t="shared" si="192"/>
        <v>3</v>
      </c>
      <c r="M117" s="141">
        <f t="shared" si="193"/>
        <v>0.6</v>
      </c>
      <c r="N117" s="40">
        <f t="shared" si="194"/>
        <v>2</v>
      </c>
      <c r="O117" s="141">
        <f t="shared" si="195"/>
        <v>0.8</v>
      </c>
      <c r="P117" s="141">
        <f>(U117-M117)</f>
        <v>0.4</v>
      </c>
      <c r="Q117" s="39">
        <v>0</v>
      </c>
      <c r="R117" s="39">
        <v>0</v>
      </c>
      <c r="S117" s="39">
        <v>0</v>
      </c>
      <c r="T117" s="39">
        <v>0</v>
      </c>
      <c r="U117" s="41">
        <v>1</v>
      </c>
      <c r="V117" s="40">
        <f>SUM(Q117:U117)</f>
        <v>1</v>
      </c>
      <c r="W117" s="141">
        <f>AVERAGE(Q117:U117)</f>
        <v>0.2</v>
      </c>
      <c r="X117" s="40">
        <f>MAX(Q117:U117)-MIN(Q117:U117)</f>
        <v>1</v>
      </c>
      <c r="Y117" s="141">
        <f>_xlfn.STDEV.P(Q117:U117)</f>
        <v>0.4</v>
      </c>
      <c r="Z117" s="141">
        <f t="shared" si="211"/>
        <v>0.8</v>
      </c>
      <c r="AA117" s="42">
        <f t="shared" si="202"/>
        <v>4</v>
      </c>
      <c r="AB117" s="144">
        <f t="shared" si="203"/>
        <v>0.4</v>
      </c>
      <c r="AC117" s="42">
        <f t="shared" si="204"/>
        <v>2</v>
      </c>
      <c r="AD117" s="144">
        <f t="shared" si="205"/>
        <v>0.66332495807107994</v>
      </c>
      <c r="AE117" s="144">
        <f t="shared" si="206"/>
        <v>0.6</v>
      </c>
    </row>
    <row r="118" spans="2:31" ht="15.75" thickBot="1" x14ac:dyDescent="0.3">
      <c r="B118" s="58" t="s">
        <v>28</v>
      </c>
      <c r="C118" s="43" t="s">
        <v>307</v>
      </c>
      <c r="D118" s="247">
        <f>(D117/D119)</f>
        <v>0</v>
      </c>
      <c r="E118" s="247">
        <f t="shared" ref="E118:K118" si="248">(E117/E119)</f>
        <v>0</v>
      </c>
      <c r="F118" s="247">
        <f t="shared" si="248"/>
        <v>0.125</v>
      </c>
      <c r="G118" s="138">
        <f t="shared" si="248"/>
        <v>0</v>
      </c>
      <c r="H118" s="138">
        <f t="shared" si="248"/>
        <v>0</v>
      </c>
      <c r="I118" s="138">
        <f t="shared" si="248"/>
        <v>0.2857142857142857</v>
      </c>
      <c r="J118" s="138">
        <f t="shared" si="248"/>
        <v>0</v>
      </c>
      <c r="K118" s="138">
        <f t="shared" si="248"/>
        <v>0.125</v>
      </c>
      <c r="L118" s="139">
        <f t="shared" ref="L118" si="249">(L117/L119)</f>
        <v>8.1081081081081086E-2</v>
      </c>
      <c r="M118" s="137"/>
      <c r="N118" s="137"/>
      <c r="O118" s="137"/>
      <c r="P118" s="137"/>
      <c r="Q118" s="138">
        <f t="shared" ref="Q118:T118" si="250">(Q117/Q119)</f>
        <v>0</v>
      </c>
      <c r="R118" s="138">
        <f t="shared" si="250"/>
        <v>0</v>
      </c>
      <c r="S118" s="138">
        <f t="shared" si="250"/>
        <v>0</v>
      </c>
      <c r="T118" s="138">
        <f t="shared" si="250"/>
        <v>0</v>
      </c>
      <c r="U118" s="136">
        <f t="shared" ref="U118:AA118" si="251">(U117/U119)</f>
        <v>8.3333333333333329E-2</v>
      </c>
      <c r="V118" s="139">
        <f t="shared" si="251"/>
        <v>1.5625E-2</v>
      </c>
      <c r="W118" s="137"/>
      <c r="X118" s="137"/>
      <c r="Y118" s="137"/>
      <c r="Z118" s="137"/>
      <c r="AA118" s="140">
        <f t="shared" si="251"/>
        <v>3.9603960396039604E-2</v>
      </c>
      <c r="AB118" s="192"/>
      <c r="AC118" s="192"/>
      <c r="AD118" s="192"/>
      <c r="AE118" s="192"/>
    </row>
    <row r="119" spans="2:31" ht="24" x14ac:dyDescent="0.25">
      <c r="B119" s="26" t="s">
        <v>322</v>
      </c>
      <c r="C119" s="116" t="s">
        <v>307</v>
      </c>
      <c r="D119" s="116">
        <v>5</v>
      </c>
      <c r="E119" s="116">
        <v>5</v>
      </c>
      <c r="F119" s="116">
        <v>8</v>
      </c>
      <c r="G119" s="117">
        <v>7</v>
      </c>
      <c r="H119" s="117">
        <v>10</v>
      </c>
      <c r="I119" s="117">
        <v>7</v>
      </c>
      <c r="J119" s="117">
        <v>5</v>
      </c>
      <c r="K119" s="117">
        <v>8</v>
      </c>
      <c r="L119" s="32">
        <f t="shared" si="192"/>
        <v>37</v>
      </c>
      <c r="M119" s="132">
        <f t="shared" si="193"/>
        <v>7.4</v>
      </c>
      <c r="N119" s="32">
        <f t="shared" si="194"/>
        <v>5</v>
      </c>
      <c r="O119" s="132">
        <f t="shared" si="195"/>
        <v>1.6248076809271921</v>
      </c>
      <c r="P119" s="119">
        <f>(U119-M119)</f>
        <v>4.5999999999999996</v>
      </c>
      <c r="Q119" s="117">
        <v>15</v>
      </c>
      <c r="R119" s="117">
        <v>11</v>
      </c>
      <c r="S119" s="117">
        <v>14</v>
      </c>
      <c r="T119" s="117">
        <v>12</v>
      </c>
      <c r="U119" s="120">
        <v>12</v>
      </c>
      <c r="V119" s="118">
        <f>SUM(Q119:U119)</f>
        <v>64</v>
      </c>
      <c r="W119" s="119">
        <f>AVERAGE(Q119:U119)</f>
        <v>12.8</v>
      </c>
      <c r="X119" s="118">
        <f>MAX(Q119:U119)-MIN(Q119:U119)</f>
        <v>4</v>
      </c>
      <c r="Y119" s="119">
        <f>_xlfn.STDEV.P(Q119:U119)</f>
        <v>1.4696938456699069</v>
      </c>
      <c r="Z119" s="119">
        <f>(U119-W119)</f>
        <v>-0.80000000000000071</v>
      </c>
      <c r="AA119" s="34">
        <f t="shared" si="202"/>
        <v>101</v>
      </c>
      <c r="AB119" s="131">
        <f t="shared" si="203"/>
        <v>10.1</v>
      </c>
      <c r="AC119" s="34">
        <f t="shared" si="204"/>
        <v>10</v>
      </c>
      <c r="AD119" s="131">
        <f t="shared" si="205"/>
        <v>3.1128764832546763</v>
      </c>
      <c r="AE119" s="122">
        <f>(U119-AB119)</f>
        <v>1.9000000000000004</v>
      </c>
    </row>
    <row r="120" spans="2:31" ht="36" x14ac:dyDescent="0.25">
      <c r="B120" s="160" t="s">
        <v>338</v>
      </c>
      <c r="C120" s="30" t="s">
        <v>307</v>
      </c>
      <c r="D120" s="13">
        <v>46</v>
      </c>
      <c r="E120" s="13">
        <v>53</v>
      </c>
      <c r="F120" s="13">
        <v>62</v>
      </c>
      <c r="G120" s="14">
        <v>57</v>
      </c>
      <c r="H120" s="14">
        <v>66</v>
      </c>
      <c r="I120" s="14">
        <v>40</v>
      </c>
      <c r="J120" s="14">
        <v>42</v>
      </c>
      <c r="K120" s="14">
        <v>50</v>
      </c>
      <c r="L120" s="40">
        <f t="shared" si="192"/>
        <v>255</v>
      </c>
      <c r="M120" s="141">
        <f t="shared" si="193"/>
        <v>51</v>
      </c>
      <c r="N120" s="40">
        <f t="shared" si="194"/>
        <v>26</v>
      </c>
      <c r="O120" s="141">
        <f t="shared" si="195"/>
        <v>9.633275663033837</v>
      </c>
      <c r="P120" s="15">
        <f>(U120-M120)</f>
        <v>12</v>
      </c>
      <c r="Q120" s="14">
        <v>66</v>
      </c>
      <c r="R120" s="14">
        <v>58</v>
      </c>
      <c r="S120" s="14">
        <v>64</v>
      </c>
      <c r="T120" s="14">
        <v>60</v>
      </c>
      <c r="U120" s="16">
        <v>63</v>
      </c>
      <c r="V120" s="15">
        <f>SUM(Q120:U120)</f>
        <v>311</v>
      </c>
      <c r="W120" s="15">
        <f>AVERAGE(Q120:U120)</f>
        <v>62.2</v>
      </c>
      <c r="X120" s="15">
        <f>MAX(Q120:U120)-MIN(Q120:U120)</f>
        <v>8</v>
      </c>
      <c r="Y120" s="69">
        <f>_xlfn.STDEV.P(Q120:U120)</f>
        <v>2.8565713714171399</v>
      </c>
      <c r="Z120" s="15">
        <f>(U120-W120)</f>
        <v>0.79999999999999716</v>
      </c>
      <c r="AA120" s="42">
        <f t="shared" si="202"/>
        <v>566</v>
      </c>
      <c r="AB120" s="144">
        <f t="shared" si="203"/>
        <v>56.6</v>
      </c>
      <c r="AC120" s="42">
        <f t="shared" si="204"/>
        <v>26</v>
      </c>
      <c r="AD120" s="144">
        <f t="shared" si="205"/>
        <v>9.0465463023189141</v>
      </c>
      <c r="AE120" s="73">
        <f>(U120-AB120)</f>
        <v>6.3999999999999986</v>
      </c>
    </row>
    <row r="121" spans="2:31" ht="24" x14ac:dyDescent="0.25">
      <c r="B121" s="67" t="s">
        <v>239</v>
      </c>
      <c r="C121" s="68" t="s">
        <v>307</v>
      </c>
      <c r="D121" s="245">
        <f>(D119/D120)</f>
        <v>0.10869565217391304</v>
      </c>
      <c r="E121" s="245">
        <f t="shared" ref="E121:H121" si="252">(E119/E120)</f>
        <v>9.4339622641509441E-2</v>
      </c>
      <c r="F121" s="245">
        <f t="shared" si="252"/>
        <v>0.12903225806451613</v>
      </c>
      <c r="G121" s="75">
        <f t="shared" si="252"/>
        <v>0.12280701754385964</v>
      </c>
      <c r="H121" s="75">
        <f t="shared" si="252"/>
        <v>0.15151515151515152</v>
      </c>
      <c r="I121" s="75">
        <f>(I119/I120)</f>
        <v>0.17499999999999999</v>
      </c>
      <c r="J121" s="75">
        <f t="shared" ref="J121:K121" si="253">(J119/J120)</f>
        <v>0.11904761904761904</v>
      </c>
      <c r="K121" s="75">
        <f t="shared" si="253"/>
        <v>0.16</v>
      </c>
      <c r="L121" s="113">
        <f>(L119/L120)</f>
        <v>0.14509803921568629</v>
      </c>
      <c r="M121" s="157"/>
      <c r="N121" s="157"/>
      <c r="O121" s="157"/>
      <c r="P121" s="157"/>
      <c r="Q121" s="75">
        <f t="shared" ref="Q121" si="254">(Q119/Q120)</f>
        <v>0.22727272727272727</v>
      </c>
      <c r="R121" s="75">
        <f>(R119/R120)</f>
        <v>0.18965517241379309</v>
      </c>
      <c r="S121" s="75">
        <f>(S119/S120)</f>
        <v>0.21875</v>
      </c>
      <c r="T121" s="75">
        <f>(T119/T120)</f>
        <v>0.2</v>
      </c>
      <c r="U121" s="111">
        <f>(U119/U120)</f>
        <v>0.19047619047619047</v>
      </c>
      <c r="V121" s="113">
        <f>(V119/V120)</f>
        <v>0.20578778135048231</v>
      </c>
      <c r="W121" s="157"/>
      <c r="X121" s="157"/>
      <c r="Y121" s="157"/>
      <c r="Z121" s="157"/>
      <c r="AA121" s="112">
        <f>(AA119/AA120)</f>
        <v>0.17844522968197879</v>
      </c>
      <c r="AB121" s="156"/>
      <c r="AC121" s="156"/>
      <c r="AD121" s="156"/>
      <c r="AE121" s="156"/>
    </row>
    <row r="123" spans="2:31" x14ac:dyDescent="0.25">
      <c r="B123" s="274"/>
      <c r="C123" s="283" t="s">
        <v>283</v>
      </c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</row>
    <row r="124" spans="2:31" ht="24.75" thickBot="1" x14ac:dyDescent="0.3">
      <c r="B124" s="18"/>
      <c r="C124" s="19">
        <v>2009</v>
      </c>
      <c r="D124" s="19">
        <v>2010</v>
      </c>
      <c r="E124" s="19">
        <v>2011</v>
      </c>
      <c r="F124" s="19">
        <v>2012</v>
      </c>
      <c r="G124" s="20">
        <v>2013</v>
      </c>
      <c r="H124" s="20">
        <v>2014</v>
      </c>
      <c r="I124" s="20">
        <v>2015</v>
      </c>
      <c r="J124" s="20">
        <v>2016</v>
      </c>
      <c r="K124" s="20">
        <v>2017</v>
      </c>
      <c r="L124" s="21" t="s">
        <v>0</v>
      </c>
      <c r="M124" s="21" t="s">
        <v>1</v>
      </c>
      <c r="N124" s="21" t="s">
        <v>2</v>
      </c>
      <c r="O124" s="21" t="s">
        <v>3</v>
      </c>
      <c r="P124" s="21" t="s">
        <v>435</v>
      </c>
      <c r="Q124" s="20">
        <v>2018</v>
      </c>
      <c r="R124" s="20">
        <v>2019</v>
      </c>
      <c r="S124" s="20">
        <v>2020</v>
      </c>
      <c r="T124" s="20">
        <v>2021</v>
      </c>
      <c r="U124" s="22">
        <v>2022</v>
      </c>
      <c r="V124" s="21" t="s">
        <v>0</v>
      </c>
      <c r="W124" s="21" t="s">
        <v>1</v>
      </c>
      <c r="X124" s="21" t="s">
        <v>2</v>
      </c>
      <c r="Y124" s="21" t="s">
        <v>3</v>
      </c>
      <c r="Z124" s="21" t="s">
        <v>435</v>
      </c>
      <c r="AA124" s="23" t="s">
        <v>5</v>
      </c>
      <c r="AB124" s="23" t="s">
        <v>6</v>
      </c>
      <c r="AC124" s="23" t="s">
        <v>7</v>
      </c>
      <c r="AD124" s="23" t="s">
        <v>8</v>
      </c>
      <c r="AE124" s="23" t="s">
        <v>435</v>
      </c>
    </row>
    <row r="125" spans="2:31" x14ac:dyDescent="0.25">
      <c r="B125" s="59" t="s">
        <v>223</v>
      </c>
      <c r="C125" s="38" t="s">
        <v>307</v>
      </c>
      <c r="D125" s="38">
        <v>0</v>
      </c>
      <c r="E125" s="38">
        <v>3</v>
      </c>
      <c r="F125" s="38">
        <v>2</v>
      </c>
      <c r="G125" s="39">
        <v>2</v>
      </c>
      <c r="H125" s="39">
        <v>2</v>
      </c>
      <c r="I125" s="39">
        <v>0</v>
      </c>
      <c r="J125" s="39">
        <v>0</v>
      </c>
      <c r="K125" s="39">
        <v>0</v>
      </c>
      <c r="L125" s="40">
        <f>SUM(G125:K125)</f>
        <v>4</v>
      </c>
      <c r="M125" s="40">
        <f>AVERAGE(G125:K125)</f>
        <v>0.8</v>
      </c>
      <c r="N125" s="40">
        <f>MAX(G125:K125)-MIN(G125:K125)</f>
        <v>2</v>
      </c>
      <c r="O125" s="141">
        <f>_xlfn.STDEV.P(G125:K125)</f>
        <v>0.9797958971132712</v>
      </c>
      <c r="P125" s="141">
        <f>(U125-M125)</f>
        <v>0.19999999999999996</v>
      </c>
      <c r="Q125" s="39">
        <v>3</v>
      </c>
      <c r="R125" s="39">
        <v>1</v>
      </c>
      <c r="S125" s="39">
        <v>1</v>
      </c>
      <c r="T125" s="39">
        <v>3</v>
      </c>
      <c r="U125" s="41">
        <v>1</v>
      </c>
      <c r="V125" s="40">
        <f>SUM(Q125:U125)</f>
        <v>9</v>
      </c>
      <c r="W125" s="141">
        <f>AVERAGE(Q125:U125)</f>
        <v>1.8</v>
      </c>
      <c r="X125" s="40">
        <f>MAX(Q125:U125)-MIN(Q125:U125)</f>
        <v>2</v>
      </c>
      <c r="Y125" s="141">
        <f>_xlfn.STDEV.P(Q125:U125)</f>
        <v>0.9797958971132712</v>
      </c>
      <c r="Z125" s="141">
        <f>(U125-W125)</f>
        <v>-0.8</v>
      </c>
      <c r="AA125" s="42">
        <f>SUM(Q125:U125,G125:K125)</f>
        <v>13</v>
      </c>
      <c r="AB125" s="144">
        <f>AVERAGE(Q125:U125,G125:K125)</f>
        <v>1.3</v>
      </c>
      <c r="AC125" s="42">
        <f>MAX(Q125:U125,G125:K125)-MIN(Q125:U125,G125:K125)</f>
        <v>3</v>
      </c>
      <c r="AD125" s="144">
        <f>_xlfn.STDEV.P(Q125:U125,G125:K125)</f>
        <v>1.1000000000000001</v>
      </c>
      <c r="AE125" s="144">
        <f>(U125-AB125)</f>
        <v>-0.30000000000000004</v>
      </c>
    </row>
    <row r="126" spans="2:31" ht="15.75" thickBot="1" x14ac:dyDescent="0.3">
      <c r="B126" s="58" t="s">
        <v>28</v>
      </c>
      <c r="C126" s="43" t="s">
        <v>307</v>
      </c>
      <c r="D126" s="247">
        <f>(D125/D133)</f>
        <v>0</v>
      </c>
      <c r="E126" s="247">
        <f t="shared" ref="E126:K126" si="255">(E125/E133)</f>
        <v>0.6</v>
      </c>
      <c r="F126" s="247">
        <f t="shared" si="255"/>
        <v>0.25</v>
      </c>
      <c r="G126" s="138">
        <f t="shared" si="255"/>
        <v>0.2857142857142857</v>
      </c>
      <c r="H126" s="138">
        <f t="shared" si="255"/>
        <v>0.2</v>
      </c>
      <c r="I126" s="138">
        <f t="shared" si="255"/>
        <v>0</v>
      </c>
      <c r="J126" s="138">
        <f t="shared" si="255"/>
        <v>0</v>
      </c>
      <c r="K126" s="138">
        <f t="shared" si="255"/>
        <v>0</v>
      </c>
      <c r="L126" s="139">
        <f t="shared" ref="L126" si="256">(L125/L133)</f>
        <v>0.10810810810810811</v>
      </c>
      <c r="M126" s="137"/>
      <c r="N126" s="137"/>
      <c r="O126" s="137"/>
      <c r="P126" s="137"/>
      <c r="Q126" s="138">
        <f t="shared" ref="Q126:T126" si="257">(Q125/Q133)</f>
        <v>0.2</v>
      </c>
      <c r="R126" s="138">
        <f t="shared" si="257"/>
        <v>9.0909090909090912E-2</v>
      </c>
      <c r="S126" s="138">
        <f t="shared" si="257"/>
        <v>7.1428571428571425E-2</v>
      </c>
      <c r="T126" s="138">
        <f t="shared" si="257"/>
        <v>0.25</v>
      </c>
      <c r="U126" s="136">
        <f t="shared" ref="U126:AA126" si="258">(U125/U133)</f>
        <v>8.3333333333333329E-2</v>
      </c>
      <c r="V126" s="139">
        <f t="shared" si="258"/>
        <v>0.140625</v>
      </c>
      <c r="W126" s="137"/>
      <c r="X126" s="137"/>
      <c r="Y126" s="137"/>
      <c r="Z126" s="137"/>
      <c r="AA126" s="140">
        <f t="shared" si="258"/>
        <v>0.12871287128712872</v>
      </c>
      <c r="AB126" s="192"/>
      <c r="AC126" s="192"/>
      <c r="AD126" s="192"/>
      <c r="AE126" s="192"/>
    </row>
    <row r="127" spans="2:31" x14ac:dyDescent="0.25">
      <c r="B127" s="59" t="s">
        <v>224</v>
      </c>
      <c r="C127" s="38" t="s">
        <v>307</v>
      </c>
      <c r="D127" s="38">
        <v>3</v>
      </c>
      <c r="E127" s="38">
        <v>1</v>
      </c>
      <c r="F127" s="38">
        <v>5</v>
      </c>
      <c r="G127" s="39">
        <v>2</v>
      </c>
      <c r="H127" s="39">
        <v>2</v>
      </c>
      <c r="I127" s="39">
        <v>5</v>
      </c>
      <c r="J127" s="39">
        <v>2</v>
      </c>
      <c r="K127" s="39">
        <v>5</v>
      </c>
      <c r="L127" s="40">
        <f t="shared" ref="L127:L134" si="259">SUM(G127:K127)</f>
        <v>16</v>
      </c>
      <c r="M127" s="40">
        <f t="shared" ref="M127:M134" si="260">AVERAGE(G127:K127)</f>
        <v>3.2</v>
      </c>
      <c r="N127" s="40">
        <f t="shared" ref="N127:N134" si="261">MAX(G127:K127)-MIN(G127:K127)</f>
        <v>3</v>
      </c>
      <c r="O127" s="141">
        <f t="shared" ref="O127:O134" si="262">_xlfn.STDEV.P(G127:K127)</f>
        <v>1.4696938456699069</v>
      </c>
      <c r="P127" s="141">
        <f>(U127-M127)</f>
        <v>2.8</v>
      </c>
      <c r="Q127" s="39">
        <v>10</v>
      </c>
      <c r="R127" s="39">
        <v>5</v>
      </c>
      <c r="S127" s="39">
        <v>11</v>
      </c>
      <c r="T127" s="39">
        <v>5</v>
      </c>
      <c r="U127" s="41">
        <v>6</v>
      </c>
      <c r="V127" s="40">
        <f>SUM(Q127:U127)</f>
        <v>37</v>
      </c>
      <c r="W127" s="141">
        <f>AVERAGE(Q127:U127)</f>
        <v>7.4</v>
      </c>
      <c r="X127" s="40">
        <f>MAX(Q127:U127)-MIN(Q127:U127)</f>
        <v>6</v>
      </c>
      <c r="Y127" s="141">
        <f>_xlfn.STDEV.P(Q127:U127)</f>
        <v>2.5768197453450252</v>
      </c>
      <c r="Z127" s="141">
        <f t="shared" ref="Z127:Z131" si="263">(U127-W127)</f>
        <v>-1.4000000000000004</v>
      </c>
      <c r="AA127" s="42">
        <f t="shared" ref="AA127:AA134" si="264">SUM(Q127:U127,G127:K127)</f>
        <v>53</v>
      </c>
      <c r="AB127" s="144">
        <f t="shared" ref="AB127:AB134" si="265">AVERAGE(Q127:U127,G127:K127)</f>
        <v>5.3</v>
      </c>
      <c r="AC127" s="42">
        <f t="shared" ref="AC127:AC134" si="266">MAX(Q127:U127,G127:K127)-MIN(Q127:U127,G127:K127)</f>
        <v>9</v>
      </c>
      <c r="AD127" s="144">
        <f t="shared" ref="AD127:AD134" si="267">_xlfn.STDEV.P(Q127:U127,G127:K127)</f>
        <v>2.9681644159311662</v>
      </c>
      <c r="AE127" s="144">
        <f t="shared" ref="AE127:AE131" si="268">(U127-AB127)</f>
        <v>0.70000000000000018</v>
      </c>
    </row>
    <row r="128" spans="2:31" ht="15.75" thickBot="1" x14ac:dyDescent="0.3">
      <c r="B128" s="58" t="s">
        <v>28</v>
      </c>
      <c r="C128" s="43" t="s">
        <v>307</v>
      </c>
      <c r="D128" s="247">
        <f>(D127/D133)</f>
        <v>0.6</v>
      </c>
      <c r="E128" s="247">
        <f t="shared" ref="E128:K128" si="269">(E127/E133)</f>
        <v>0.2</v>
      </c>
      <c r="F128" s="247">
        <f t="shared" si="269"/>
        <v>0.625</v>
      </c>
      <c r="G128" s="138">
        <f t="shared" si="269"/>
        <v>0.2857142857142857</v>
      </c>
      <c r="H128" s="138">
        <f t="shared" si="269"/>
        <v>0.2</v>
      </c>
      <c r="I128" s="138">
        <f t="shared" si="269"/>
        <v>0.7142857142857143</v>
      </c>
      <c r="J128" s="138">
        <f t="shared" si="269"/>
        <v>0.4</v>
      </c>
      <c r="K128" s="138">
        <f t="shared" si="269"/>
        <v>0.625</v>
      </c>
      <c r="L128" s="139">
        <f t="shared" ref="L128" si="270">(L127/L133)</f>
        <v>0.43243243243243246</v>
      </c>
      <c r="M128" s="137"/>
      <c r="N128" s="137"/>
      <c r="O128" s="137"/>
      <c r="P128" s="137"/>
      <c r="Q128" s="138">
        <f t="shared" ref="Q128:T128" si="271">(Q127/Q133)</f>
        <v>0.66666666666666663</v>
      </c>
      <c r="R128" s="138">
        <f t="shared" si="271"/>
        <v>0.45454545454545453</v>
      </c>
      <c r="S128" s="138">
        <f t="shared" si="271"/>
        <v>0.7857142857142857</v>
      </c>
      <c r="T128" s="138">
        <f t="shared" si="271"/>
        <v>0.41666666666666669</v>
      </c>
      <c r="U128" s="136">
        <f t="shared" ref="U128:AA128" si="272">(U127/U133)</f>
        <v>0.5</v>
      </c>
      <c r="V128" s="139">
        <f t="shared" si="272"/>
        <v>0.578125</v>
      </c>
      <c r="W128" s="137"/>
      <c r="X128" s="137"/>
      <c r="Y128" s="137"/>
      <c r="Z128" s="137"/>
      <c r="AA128" s="140">
        <f t="shared" si="272"/>
        <v>0.52475247524752477</v>
      </c>
      <c r="AB128" s="192"/>
      <c r="AC128" s="192"/>
      <c r="AD128" s="192"/>
      <c r="AE128" s="192"/>
    </row>
    <row r="129" spans="2:31" x14ac:dyDescent="0.25">
      <c r="B129" s="59" t="s">
        <v>225</v>
      </c>
      <c r="C129" s="38" t="s">
        <v>307</v>
      </c>
      <c r="D129" s="38">
        <v>2</v>
      </c>
      <c r="E129" s="38">
        <v>1</v>
      </c>
      <c r="F129" s="38">
        <v>0</v>
      </c>
      <c r="G129" s="39">
        <v>3</v>
      </c>
      <c r="H129" s="39">
        <v>6</v>
      </c>
      <c r="I129" s="39">
        <v>2</v>
      </c>
      <c r="J129" s="39">
        <v>3</v>
      </c>
      <c r="K129" s="39">
        <v>3</v>
      </c>
      <c r="L129" s="40">
        <f t="shared" si="259"/>
        <v>17</v>
      </c>
      <c r="M129" s="40">
        <f t="shared" si="260"/>
        <v>3.4</v>
      </c>
      <c r="N129" s="40">
        <f t="shared" si="261"/>
        <v>4</v>
      </c>
      <c r="O129" s="141">
        <f t="shared" si="262"/>
        <v>1.3564659966250536</v>
      </c>
      <c r="P129" s="141">
        <f>(U129-M129)</f>
        <v>-0.39999999999999991</v>
      </c>
      <c r="Q129" s="39">
        <v>2</v>
      </c>
      <c r="R129" s="39">
        <v>5</v>
      </c>
      <c r="S129" s="39">
        <v>2</v>
      </c>
      <c r="T129" s="39">
        <v>3</v>
      </c>
      <c r="U129" s="41">
        <v>3</v>
      </c>
      <c r="V129" s="40">
        <f>SUM(Q129:U129)</f>
        <v>15</v>
      </c>
      <c r="W129" s="141">
        <f>AVERAGE(Q129:U129)</f>
        <v>3</v>
      </c>
      <c r="X129" s="40">
        <f>MAX(Q129:U129)-MIN(Q129:U129)</f>
        <v>3</v>
      </c>
      <c r="Y129" s="141">
        <f>_xlfn.STDEV.P(Q129:U129)</f>
        <v>1.0954451150103321</v>
      </c>
      <c r="Z129" s="141">
        <f t="shared" si="263"/>
        <v>0</v>
      </c>
      <c r="AA129" s="42">
        <f t="shared" si="264"/>
        <v>32</v>
      </c>
      <c r="AB129" s="144">
        <f t="shared" si="265"/>
        <v>3.2</v>
      </c>
      <c r="AC129" s="42">
        <f t="shared" si="266"/>
        <v>4</v>
      </c>
      <c r="AD129" s="144">
        <f t="shared" si="267"/>
        <v>1.2489995996796797</v>
      </c>
      <c r="AE129" s="144">
        <f t="shared" si="268"/>
        <v>-0.20000000000000018</v>
      </c>
    </row>
    <row r="130" spans="2:31" ht="15.75" thickBot="1" x14ac:dyDescent="0.3">
      <c r="B130" s="58" t="s">
        <v>28</v>
      </c>
      <c r="C130" s="43" t="s">
        <v>307</v>
      </c>
      <c r="D130" s="247">
        <f>(D129/D133)</f>
        <v>0.4</v>
      </c>
      <c r="E130" s="247">
        <f t="shared" ref="E130:K130" si="273">(E129/E133)</f>
        <v>0.2</v>
      </c>
      <c r="F130" s="247">
        <f t="shared" si="273"/>
        <v>0</v>
      </c>
      <c r="G130" s="138">
        <f t="shared" si="273"/>
        <v>0.42857142857142855</v>
      </c>
      <c r="H130" s="138">
        <f t="shared" si="273"/>
        <v>0.6</v>
      </c>
      <c r="I130" s="138">
        <f t="shared" si="273"/>
        <v>0.2857142857142857</v>
      </c>
      <c r="J130" s="138">
        <f t="shared" si="273"/>
        <v>0.6</v>
      </c>
      <c r="K130" s="138">
        <f t="shared" si="273"/>
        <v>0.375</v>
      </c>
      <c r="L130" s="139">
        <f t="shared" ref="L130" si="274">(L129/L133)</f>
        <v>0.45945945945945948</v>
      </c>
      <c r="M130" s="137"/>
      <c r="N130" s="137"/>
      <c r="O130" s="137"/>
      <c r="P130" s="137"/>
      <c r="Q130" s="138">
        <f t="shared" ref="Q130:T130" si="275">(Q129/Q133)</f>
        <v>0.13333333333333333</v>
      </c>
      <c r="R130" s="138">
        <f t="shared" si="275"/>
        <v>0.45454545454545453</v>
      </c>
      <c r="S130" s="138">
        <f t="shared" si="275"/>
        <v>0.14285714285714285</v>
      </c>
      <c r="T130" s="138">
        <f t="shared" si="275"/>
        <v>0.25</v>
      </c>
      <c r="U130" s="136">
        <f t="shared" ref="U130:AA130" si="276">(U129/U133)</f>
        <v>0.25</v>
      </c>
      <c r="V130" s="139">
        <f t="shared" si="276"/>
        <v>0.234375</v>
      </c>
      <c r="W130" s="137"/>
      <c r="X130" s="137"/>
      <c r="Y130" s="137"/>
      <c r="Z130" s="137"/>
      <c r="AA130" s="140">
        <f t="shared" si="276"/>
        <v>0.31683168316831684</v>
      </c>
      <c r="AB130" s="192"/>
      <c r="AC130" s="192"/>
      <c r="AD130" s="192"/>
      <c r="AE130" s="192"/>
    </row>
    <row r="131" spans="2:31" x14ac:dyDescent="0.25">
      <c r="B131" s="59" t="s">
        <v>226</v>
      </c>
      <c r="C131" s="38" t="s">
        <v>307</v>
      </c>
      <c r="D131" s="38">
        <v>0</v>
      </c>
      <c r="E131" s="38">
        <v>0</v>
      </c>
      <c r="F131" s="38">
        <v>1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40">
        <f t="shared" si="259"/>
        <v>0</v>
      </c>
      <c r="M131" s="40">
        <f t="shared" si="260"/>
        <v>0</v>
      </c>
      <c r="N131" s="40">
        <f t="shared" si="261"/>
        <v>0</v>
      </c>
      <c r="O131" s="141">
        <f t="shared" si="262"/>
        <v>0</v>
      </c>
      <c r="P131" s="141">
        <f>(U131-M131)</f>
        <v>2</v>
      </c>
      <c r="Q131" s="39">
        <v>0</v>
      </c>
      <c r="R131" s="39">
        <v>0</v>
      </c>
      <c r="S131" s="39">
        <v>0</v>
      </c>
      <c r="T131" s="39">
        <v>1</v>
      </c>
      <c r="U131" s="41">
        <v>2</v>
      </c>
      <c r="V131" s="40">
        <f>SUM(Q131:U131)</f>
        <v>3</v>
      </c>
      <c r="W131" s="141">
        <f>AVERAGE(Q131:U131)</f>
        <v>0.6</v>
      </c>
      <c r="X131" s="40">
        <f>MAX(Q131:U131)-MIN(Q131:U131)</f>
        <v>2</v>
      </c>
      <c r="Y131" s="141">
        <f>_xlfn.STDEV.P(Q131:U131)</f>
        <v>0.8</v>
      </c>
      <c r="Z131" s="141">
        <f t="shared" si="263"/>
        <v>1.4</v>
      </c>
      <c r="AA131" s="42">
        <f t="shared" si="264"/>
        <v>3</v>
      </c>
      <c r="AB131" s="144">
        <f t="shared" si="265"/>
        <v>0.3</v>
      </c>
      <c r="AC131" s="42">
        <f t="shared" si="266"/>
        <v>2</v>
      </c>
      <c r="AD131" s="144">
        <f t="shared" si="267"/>
        <v>0.6403124237432849</v>
      </c>
      <c r="AE131" s="144">
        <f t="shared" si="268"/>
        <v>1.7</v>
      </c>
    </row>
    <row r="132" spans="2:31" ht="15.75" thickBot="1" x14ac:dyDescent="0.3">
      <c r="B132" s="58" t="s">
        <v>28</v>
      </c>
      <c r="C132" s="43" t="s">
        <v>307</v>
      </c>
      <c r="D132" s="247">
        <f>(D131/D133)</f>
        <v>0</v>
      </c>
      <c r="E132" s="247">
        <f t="shared" ref="E132:K132" si="277">(E131/E133)</f>
        <v>0</v>
      </c>
      <c r="F132" s="247">
        <f t="shared" si="277"/>
        <v>0.125</v>
      </c>
      <c r="G132" s="138">
        <f t="shared" si="277"/>
        <v>0</v>
      </c>
      <c r="H132" s="138">
        <f t="shared" si="277"/>
        <v>0</v>
      </c>
      <c r="I132" s="138">
        <f t="shared" si="277"/>
        <v>0</v>
      </c>
      <c r="J132" s="138">
        <f t="shared" si="277"/>
        <v>0</v>
      </c>
      <c r="K132" s="138">
        <f t="shared" si="277"/>
        <v>0</v>
      </c>
      <c r="L132" s="139">
        <f t="shared" ref="L132" si="278">(L131/L133)</f>
        <v>0</v>
      </c>
      <c r="M132" s="137"/>
      <c r="N132" s="137"/>
      <c r="O132" s="137"/>
      <c r="P132" s="137"/>
      <c r="Q132" s="138">
        <f t="shared" ref="Q132:T132" si="279">(Q131/Q133)</f>
        <v>0</v>
      </c>
      <c r="R132" s="138">
        <f t="shared" si="279"/>
        <v>0</v>
      </c>
      <c r="S132" s="138">
        <f t="shared" si="279"/>
        <v>0</v>
      </c>
      <c r="T132" s="138">
        <f t="shared" si="279"/>
        <v>8.3333333333333329E-2</v>
      </c>
      <c r="U132" s="136">
        <f t="shared" ref="U132:AA132" si="280">(U131/U133)</f>
        <v>0.16666666666666666</v>
      </c>
      <c r="V132" s="139">
        <f t="shared" si="280"/>
        <v>4.6875E-2</v>
      </c>
      <c r="W132" s="137"/>
      <c r="X132" s="137"/>
      <c r="Y132" s="137"/>
      <c r="Z132" s="137"/>
      <c r="AA132" s="140">
        <f t="shared" si="280"/>
        <v>2.9702970297029702E-2</v>
      </c>
      <c r="AB132" s="192"/>
      <c r="AC132" s="192"/>
      <c r="AD132" s="192"/>
      <c r="AE132" s="192"/>
    </row>
    <row r="133" spans="2:31" ht="24" x14ac:dyDescent="0.25">
      <c r="B133" s="26" t="s">
        <v>322</v>
      </c>
      <c r="C133" s="116" t="s">
        <v>307</v>
      </c>
      <c r="D133" s="116">
        <v>5</v>
      </c>
      <c r="E133" s="116">
        <v>5</v>
      </c>
      <c r="F133" s="116">
        <v>8</v>
      </c>
      <c r="G133" s="117">
        <v>7</v>
      </c>
      <c r="H133" s="117">
        <v>10</v>
      </c>
      <c r="I133" s="117">
        <v>7</v>
      </c>
      <c r="J133" s="117">
        <v>5</v>
      </c>
      <c r="K133" s="117">
        <v>8</v>
      </c>
      <c r="L133" s="32">
        <f t="shared" si="259"/>
        <v>37</v>
      </c>
      <c r="M133" s="32">
        <f t="shared" si="260"/>
        <v>7.4</v>
      </c>
      <c r="N133" s="32">
        <f t="shared" si="261"/>
        <v>5</v>
      </c>
      <c r="O133" s="132">
        <f t="shared" si="262"/>
        <v>1.6248076809271921</v>
      </c>
      <c r="P133" s="119">
        <f>(U133-M133)</f>
        <v>4.5999999999999996</v>
      </c>
      <c r="Q133" s="117">
        <v>15</v>
      </c>
      <c r="R133" s="117">
        <v>11</v>
      </c>
      <c r="S133" s="117">
        <v>14</v>
      </c>
      <c r="T133" s="117">
        <v>12</v>
      </c>
      <c r="U133" s="120">
        <v>12</v>
      </c>
      <c r="V133" s="118">
        <f>SUM(Q133:U133)</f>
        <v>64</v>
      </c>
      <c r="W133" s="119">
        <f>AVERAGE(Q133:U133)</f>
        <v>12.8</v>
      </c>
      <c r="X133" s="118">
        <f>MAX(Q133:U133)-MIN(Q133:U133)</f>
        <v>4</v>
      </c>
      <c r="Y133" s="119">
        <f>_xlfn.STDEV.P(Q133:U133)</f>
        <v>1.4696938456699069</v>
      </c>
      <c r="Z133" s="119">
        <f>(U133-W133)</f>
        <v>-0.80000000000000071</v>
      </c>
      <c r="AA133" s="34">
        <f t="shared" si="264"/>
        <v>101</v>
      </c>
      <c r="AB133" s="131">
        <f t="shared" si="265"/>
        <v>10.1</v>
      </c>
      <c r="AC133" s="34">
        <f t="shared" si="266"/>
        <v>10</v>
      </c>
      <c r="AD133" s="131">
        <f t="shared" si="267"/>
        <v>3.1128764832546763</v>
      </c>
      <c r="AE133" s="122">
        <f>(U133-AB133)</f>
        <v>1.9000000000000004</v>
      </c>
    </row>
    <row r="134" spans="2:31" ht="36" x14ac:dyDescent="0.25">
      <c r="B134" s="160" t="s">
        <v>338</v>
      </c>
      <c r="C134" s="30" t="s">
        <v>307</v>
      </c>
      <c r="D134" s="13">
        <v>46</v>
      </c>
      <c r="E134" s="13">
        <v>53</v>
      </c>
      <c r="F134" s="13">
        <v>62</v>
      </c>
      <c r="G134" s="14">
        <v>57</v>
      </c>
      <c r="H134" s="14">
        <v>66</v>
      </c>
      <c r="I134" s="14">
        <v>40</v>
      </c>
      <c r="J134" s="14">
        <v>42</v>
      </c>
      <c r="K134" s="14">
        <v>50</v>
      </c>
      <c r="L134" s="40">
        <f t="shared" si="259"/>
        <v>255</v>
      </c>
      <c r="M134" s="40">
        <f t="shared" si="260"/>
        <v>51</v>
      </c>
      <c r="N134" s="40">
        <f t="shared" si="261"/>
        <v>26</v>
      </c>
      <c r="O134" s="141">
        <f t="shared" si="262"/>
        <v>9.633275663033837</v>
      </c>
      <c r="P134" s="15">
        <f>(U134-M134)</f>
        <v>12</v>
      </c>
      <c r="Q134" s="14">
        <v>66</v>
      </c>
      <c r="R134" s="14">
        <v>58</v>
      </c>
      <c r="S134" s="14">
        <v>64</v>
      </c>
      <c r="T134" s="14">
        <v>60</v>
      </c>
      <c r="U134" s="16">
        <v>63</v>
      </c>
      <c r="V134" s="15">
        <f>SUM(Q134:U134)</f>
        <v>311</v>
      </c>
      <c r="W134" s="15">
        <f>AVERAGE(Q134:U134)</f>
        <v>62.2</v>
      </c>
      <c r="X134" s="15">
        <f>MAX(Q134:U134)-MIN(Q134:U134)</f>
        <v>8</v>
      </c>
      <c r="Y134" s="69">
        <f>_xlfn.STDEV.P(Q134:U134)</f>
        <v>2.8565713714171399</v>
      </c>
      <c r="Z134" s="15">
        <f>(U134-W134)</f>
        <v>0.79999999999999716</v>
      </c>
      <c r="AA134" s="42">
        <f t="shared" si="264"/>
        <v>566</v>
      </c>
      <c r="AB134" s="144">
        <f t="shared" si="265"/>
        <v>56.6</v>
      </c>
      <c r="AC134" s="42">
        <f t="shared" si="266"/>
        <v>26</v>
      </c>
      <c r="AD134" s="144">
        <f t="shared" si="267"/>
        <v>9.0465463023189141</v>
      </c>
      <c r="AE134" s="73">
        <f>(U134-AB134)</f>
        <v>6.3999999999999986</v>
      </c>
    </row>
    <row r="135" spans="2:31" ht="24" x14ac:dyDescent="0.25">
      <c r="B135" s="67" t="s">
        <v>239</v>
      </c>
      <c r="C135" s="68" t="s">
        <v>307</v>
      </c>
      <c r="D135" s="245">
        <f>(D133/D134)</f>
        <v>0.10869565217391304</v>
      </c>
      <c r="E135" s="245">
        <f t="shared" ref="E135:H135" si="281">(E133/E134)</f>
        <v>9.4339622641509441E-2</v>
      </c>
      <c r="F135" s="245">
        <f t="shared" si="281"/>
        <v>0.12903225806451613</v>
      </c>
      <c r="G135" s="75">
        <f t="shared" si="281"/>
        <v>0.12280701754385964</v>
      </c>
      <c r="H135" s="75">
        <f t="shared" si="281"/>
        <v>0.15151515151515152</v>
      </c>
      <c r="I135" s="75">
        <f>(I133/I134)</f>
        <v>0.17499999999999999</v>
      </c>
      <c r="J135" s="75">
        <f t="shared" ref="J135:K135" si="282">(J133/J134)</f>
        <v>0.11904761904761904</v>
      </c>
      <c r="K135" s="75">
        <f t="shared" si="282"/>
        <v>0.16</v>
      </c>
      <c r="L135" s="113">
        <f>(L133/L134)</f>
        <v>0.14509803921568629</v>
      </c>
      <c r="M135" s="157"/>
      <c r="N135" s="157"/>
      <c r="O135" s="157"/>
      <c r="P135" s="157"/>
      <c r="Q135" s="75">
        <f t="shared" ref="Q135" si="283">(Q133/Q134)</f>
        <v>0.22727272727272727</v>
      </c>
      <c r="R135" s="75">
        <f>(R133/R134)</f>
        <v>0.18965517241379309</v>
      </c>
      <c r="S135" s="75">
        <f>(S133/S134)</f>
        <v>0.21875</v>
      </c>
      <c r="T135" s="75">
        <f>(T133/T134)</f>
        <v>0.2</v>
      </c>
      <c r="U135" s="111">
        <f>(U133/U134)</f>
        <v>0.19047619047619047</v>
      </c>
      <c r="V135" s="113">
        <f>(V133/V134)</f>
        <v>0.20578778135048231</v>
      </c>
      <c r="W135" s="157"/>
      <c r="X135" s="157"/>
      <c r="Y135" s="157"/>
      <c r="Z135" s="157"/>
      <c r="AA135" s="112">
        <f>(AA133/AA134)</f>
        <v>0.17844522968197879</v>
      </c>
      <c r="AB135" s="156"/>
      <c r="AC135" s="156"/>
      <c r="AD135" s="156"/>
      <c r="AE135" s="156"/>
    </row>
    <row r="137" spans="2:31" x14ac:dyDescent="0.25">
      <c r="B137" s="274"/>
      <c r="C137" s="283" t="s">
        <v>282</v>
      </c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</row>
    <row r="138" spans="2:31" ht="24.75" thickBot="1" x14ac:dyDescent="0.3">
      <c r="B138" s="18"/>
      <c r="C138" s="19">
        <v>2009</v>
      </c>
      <c r="D138" s="19">
        <v>2010</v>
      </c>
      <c r="E138" s="19">
        <v>2011</v>
      </c>
      <c r="F138" s="19">
        <v>2012</v>
      </c>
      <c r="G138" s="20">
        <v>2013</v>
      </c>
      <c r="H138" s="20">
        <v>2014</v>
      </c>
      <c r="I138" s="20">
        <v>2015</v>
      </c>
      <c r="J138" s="20">
        <v>2016</v>
      </c>
      <c r="K138" s="20">
        <v>2017</v>
      </c>
      <c r="L138" s="21" t="s">
        <v>0</v>
      </c>
      <c r="M138" s="21" t="s">
        <v>1</v>
      </c>
      <c r="N138" s="21" t="s">
        <v>2</v>
      </c>
      <c r="O138" s="21" t="s">
        <v>3</v>
      </c>
      <c r="P138" s="21" t="s">
        <v>435</v>
      </c>
      <c r="Q138" s="20">
        <v>2018</v>
      </c>
      <c r="R138" s="20">
        <v>2019</v>
      </c>
      <c r="S138" s="20" t="s">
        <v>445</v>
      </c>
      <c r="T138" s="20">
        <v>2021</v>
      </c>
      <c r="U138" s="22">
        <v>2022</v>
      </c>
      <c r="V138" s="21" t="s">
        <v>0</v>
      </c>
      <c r="W138" s="21" t="s">
        <v>1</v>
      </c>
      <c r="X138" s="21" t="s">
        <v>2</v>
      </c>
      <c r="Y138" s="21" t="s">
        <v>3</v>
      </c>
      <c r="Z138" s="21" t="s">
        <v>435</v>
      </c>
      <c r="AA138" s="23" t="s">
        <v>5</v>
      </c>
      <c r="AB138" s="23" t="s">
        <v>6</v>
      </c>
      <c r="AC138" s="23" t="s">
        <v>7</v>
      </c>
      <c r="AD138" s="23" t="s">
        <v>8</v>
      </c>
      <c r="AE138" s="23" t="s">
        <v>435</v>
      </c>
    </row>
    <row r="139" spans="2:31" x14ac:dyDescent="0.25">
      <c r="B139" s="59" t="s">
        <v>216</v>
      </c>
      <c r="C139" s="38" t="s">
        <v>307</v>
      </c>
      <c r="D139" s="38" t="s">
        <v>307</v>
      </c>
      <c r="E139" s="38" t="s">
        <v>307</v>
      </c>
      <c r="F139" s="38" t="s">
        <v>307</v>
      </c>
      <c r="G139" s="39" t="s">
        <v>307</v>
      </c>
      <c r="H139" s="39" t="s">
        <v>307</v>
      </c>
      <c r="I139" s="39">
        <v>2</v>
      </c>
      <c r="J139" s="39">
        <v>5</v>
      </c>
      <c r="K139" s="39">
        <v>7</v>
      </c>
      <c r="L139" s="40" t="s">
        <v>307</v>
      </c>
      <c r="M139" s="40" t="s">
        <v>307</v>
      </c>
      <c r="N139" s="40" t="s">
        <v>307</v>
      </c>
      <c r="O139" s="40" t="s">
        <v>307</v>
      </c>
      <c r="P139" s="40" t="s">
        <v>307</v>
      </c>
      <c r="Q139" s="39">
        <v>3</v>
      </c>
      <c r="R139" s="39">
        <v>6</v>
      </c>
      <c r="S139" s="39">
        <v>5</v>
      </c>
      <c r="T139" s="39">
        <v>1</v>
      </c>
      <c r="U139" s="41">
        <v>3</v>
      </c>
      <c r="V139" s="40">
        <f>SUM(Q139:U139)</f>
        <v>18</v>
      </c>
      <c r="W139" s="40">
        <f>AVERAGE(Q139:U139)</f>
        <v>3.6</v>
      </c>
      <c r="X139" s="40">
        <f>MAX(Q139:U139)-MIN(Q139:U139)</f>
        <v>5</v>
      </c>
      <c r="Y139" s="141">
        <f>_xlfn.STDEV.P(Q139:U139)</f>
        <v>1.7435595774162693</v>
      </c>
      <c r="Z139" s="40">
        <f>(U139-W139)</f>
        <v>-0.60000000000000009</v>
      </c>
      <c r="AA139" s="42" t="s">
        <v>307</v>
      </c>
      <c r="AB139" s="42" t="s">
        <v>307</v>
      </c>
      <c r="AC139" s="42" t="s">
        <v>307</v>
      </c>
      <c r="AD139" s="42" t="s">
        <v>307</v>
      </c>
      <c r="AE139" s="42" t="s">
        <v>307</v>
      </c>
    </row>
    <row r="140" spans="2:31" ht="15.75" thickBot="1" x14ac:dyDescent="0.3">
      <c r="B140" s="58" t="s">
        <v>28</v>
      </c>
      <c r="C140" s="43" t="s">
        <v>307</v>
      </c>
      <c r="D140" s="43" t="s">
        <v>307</v>
      </c>
      <c r="E140" s="250" t="s">
        <v>307</v>
      </c>
      <c r="F140" s="250" t="s">
        <v>307</v>
      </c>
      <c r="G140" s="44" t="s">
        <v>307</v>
      </c>
      <c r="H140" s="44" t="s">
        <v>307</v>
      </c>
      <c r="I140" s="138">
        <f>(I139/I147)</f>
        <v>0.25</v>
      </c>
      <c r="J140" s="138">
        <f t="shared" ref="J140:K140" si="284">(J139/J147)</f>
        <v>0.83333333333333337</v>
      </c>
      <c r="K140" s="138">
        <f t="shared" si="284"/>
        <v>0.7</v>
      </c>
      <c r="L140" s="45" t="s">
        <v>307</v>
      </c>
      <c r="M140" s="124"/>
      <c r="N140" s="124"/>
      <c r="O140" s="124"/>
      <c r="P140" s="124"/>
      <c r="Q140" s="138">
        <f t="shared" ref="Q140:T140" si="285">(Q139/Q147)</f>
        <v>0.13043478260869565</v>
      </c>
      <c r="R140" s="138">
        <f t="shared" si="285"/>
        <v>0.5</v>
      </c>
      <c r="S140" s="138">
        <f t="shared" si="285"/>
        <v>0.3125</v>
      </c>
      <c r="T140" s="138">
        <f t="shared" si="285"/>
        <v>8.3333333333333329E-2</v>
      </c>
      <c r="U140" s="136">
        <f t="shared" ref="U140:V140" si="286">(U139/U147)</f>
        <v>0.23076923076923078</v>
      </c>
      <c r="V140" s="139">
        <f t="shared" si="286"/>
        <v>0.23684210526315788</v>
      </c>
      <c r="W140" s="162"/>
      <c r="X140" s="162"/>
      <c r="Y140" s="200"/>
      <c r="Z140" s="162"/>
      <c r="AA140" s="46" t="s">
        <v>307</v>
      </c>
      <c r="AB140" s="153"/>
      <c r="AC140" s="153"/>
      <c r="AD140" s="153"/>
      <c r="AE140" s="153"/>
    </row>
    <row r="141" spans="2:31" x14ac:dyDescent="0.25">
      <c r="B141" s="59" t="s">
        <v>217</v>
      </c>
      <c r="C141" s="38" t="s">
        <v>307</v>
      </c>
      <c r="D141" s="38" t="s">
        <v>307</v>
      </c>
      <c r="E141" s="38" t="s">
        <v>307</v>
      </c>
      <c r="F141" s="38" t="s">
        <v>307</v>
      </c>
      <c r="G141" s="39" t="s">
        <v>307</v>
      </c>
      <c r="H141" s="39" t="s">
        <v>307</v>
      </c>
      <c r="I141" s="39">
        <v>3</v>
      </c>
      <c r="J141" s="39">
        <v>1</v>
      </c>
      <c r="K141" s="39">
        <v>0</v>
      </c>
      <c r="L141" s="40" t="s">
        <v>307</v>
      </c>
      <c r="M141" s="40" t="s">
        <v>307</v>
      </c>
      <c r="N141" s="40" t="s">
        <v>307</v>
      </c>
      <c r="O141" s="40" t="s">
        <v>307</v>
      </c>
      <c r="P141" s="40" t="s">
        <v>307</v>
      </c>
      <c r="Q141" s="39">
        <v>13</v>
      </c>
      <c r="R141" s="39">
        <v>3</v>
      </c>
      <c r="S141" s="39">
        <v>4</v>
      </c>
      <c r="T141" s="39">
        <v>7</v>
      </c>
      <c r="U141" s="41">
        <v>6</v>
      </c>
      <c r="V141" s="40">
        <f>SUM(Q141:U141)</f>
        <v>33</v>
      </c>
      <c r="W141" s="141">
        <f>AVERAGE(Q141:U141)</f>
        <v>6.6</v>
      </c>
      <c r="X141" s="40">
        <f>MAX(Q141:U141)-MIN(Q141:U141)</f>
        <v>10</v>
      </c>
      <c r="Y141" s="141">
        <f>_xlfn.STDEV.P(Q141:U141)</f>
        <v>3.4985711369071804</v>
      </c>
      <c r="Z141" s="40">
        <f t="shared" ref="Z141:Z145" si="287">(U141-W141)</f>
        <v>-0.59999999999999964</v>
      </c>
      <c r="AA141" s="42" t="s">
        <v>307</v>
      </c>
      <c r="AB141" s="42" t="s">
        <v>307</v>
      </c>
      <c r="AC141" s="42" t="s">
        <v>307</v>
      </c>
      <c r="AD141" s="42" t="s">
        <v>307</v>
      </c>
      <c r="AE141" s="42" t="s">
        <v>307</v>
      </c>
    </row>
    <row r="142" spans="2:31" ht="15.75" thickBot="1" x14ac:dyDescent="0.3">
      <c r="B142" s="58" t="s">
        <v>28</v>
      </c>
      <c r="C142" s="43" t="s">
        <v>307</v>
      </c>
      <c r="D142" s="43" t="s">
        <v>307</v>
      </c>
      <c r="E142" s="250" t="s">
        <v>307</v>
      </c>
      <c r="F142" s="250" t="s">
        <v>307</v>
      </c>
      <c r="G142" s="44" t="s">
        <v>307</v>
      </c>
      <c r="H142" s="44" t="s">
        <v>307</v>
      </c>
      <c r="I142" s="138">
        <f>(I141/I147)</f>
        <v>0.375</v>
      </c>
      <c r="J142" s="138">
        <f t="shared" ref="J142:K142" si="288">(J141/J147)</f>
        <v>0.16666666666666666</v>
      </c>
      <c r="K142" s="138">
        <f t="shared" si="288"/>
        <v>0</v>
      </c>
      <c r="L142" s="45" t="s">
        <v>307</v>
      </c>
      <c r="M142" s="124"/>
      <c r="N142" s="124"/>
      <c r="O142" s="124"/>
      <c r="P142" s="124"/>
      <c r="Q142" s="138">
        <f t="shared" ref="Q142:T142" si="289">(Q141/Q147)</f>
        <v>0.56521739130434778</v>
      </c>
      <c r="R142" s="138">
        <f t="shared" si="289"/>
        <v>0.25</v>
      </c>
      <c r="S142" s="138">
        <f t="shared" si="289"/>
        <v>0.25</v>
      </c>
      <c r="T142" s="138">
        <f t="shared" si="289"/>
        <v>0.58333333333333337</v>
      </c>
      <c r="U142" s="136">
        <f t="shared" ref="U142:V142" si="290">(U141/U147)</f>
        <v>0.46153846153846156</v>
      </c>
      <c r="V142" s="139">
        <f t="shared" si="290"/>
        <v>0.43421052631578949</v>
      </c>
      <c r="W142" s="200"/>
      <c r="X142" s="162"/>
      <c r="Y142" s="200"/>
      <c r="Z142" s="162"/>
      <c r="AA142" s="46" t="s">
        <v>307</v>
      </c>
      <c r="AB142" s="153"/>
      <c r="AC142" s="153"/>
      <c r="AD142" s="153"/>
      <c r="AE142" s="153"/>
    </row>
    <row r="143" spans="2:31" x14ac:dyDescent="0.25">
      <c r="B143" s="59" t="s">
        <v>218</v>
      </c>
      <c r="C143" s="38" t="s">
        <v>307</v>
      </c>
      <c r="D143" s="38" t="s">
        <v>307</v>
      </c>
      <c r="E143" s="38" t="s">
        <v>307</v>
      </c>
      <c r="F143" s="38" t="s">
        <v>307</v>
      </c>
      <c r="G143" s="39" t="s">
        <v>307</v>
      </c>
      <c r="H143" s="39" t="s">
        <v>307</v>
      </c>
      <c r="I143" s="39">
        <v>1</v>
      </c>
      <c r="J143" s="39">
        <v>0</v>
      </c>
      <c r="K143" s="39">
        <v>1</v>
      </c>
      <c r="L143" s="40" t="s">
        <v>307</v>
      </c>
      <c r="M143" s="40" t="s">
        <v>307</v>
      </c>
      <c r="N143" s="40" t="s">
        <v>307</v>
      </c>
      <c r="O143" s="40" t="s">
        <v>307</v>
      </c>
      <c r="P143" s="40" t="s">
        <v>307</v>
      </c>
      <c r="Q143" s="39">
        <v>3</v>
      </c>
      <c r="R143" s="39">
        <v>1</v>
      </c>
      <c r="S143" s="39">
        <v>1</v>
      </c>
      <c r="T143" s="39">
        <v>2</v>
      </c>
      <c r="U143" s="41">
        <v>1</v>
      </c>
      <c r="V143" s="40">
        <f>SUM(Q143:U143)</f>
        <v>8</v>
      </c>
      <c r="W143" s="141">
        <f>AVERAGE(Q143:U143)</f>
        <v>1.6</v>
      </c>
      <c r="X143" s="40">
        <f>MAX(Q143:U143)-MIN(Q143:U143)</f>
        <v>2</v>
      </c>
      <c r="Y143" s="141">
        <f>_xlfn.STDEV.P(Q143:U143)</f>
        <v>0.8</v>
      </c>
      <c r="Z143" s="40">
        <f t="shared" si="287"/>
        <v>-0.60000000000000009</v>
      </c>
      <c r="AA143" s="42" t="s">
        <v>307</v>
      </c>
      <c r="AB143" s="42" t="s">
        <v>307</v>
      </c>
      <c r="AC143" s="42" t="s">
        <v>307</v>
      </c>
      <c r="AD143" s="42" t="s">
        <v>307</v>
      </c>
      <c r="AE143" s="42" t="s">
        <v>307</v>
      </c>
    </row>
    <row r="144" spans="2:31" ht="15.75" thickBot="1" x14ac:dyDescent="0.3">
      <c r="B144" s="58" t="s">
        <v>28</v>
      </c>
      <c r="C144" s="43" t="s">
        <v>307</v>
      </c>
      <c r="D144" s="43" t="s">
        <v>307</v>
      </c>
      <c r="E144" s="250" t="s">
        <v>307</v>
      </c>
      <c r="F144" s="250" t="s">
        <v>307</v>
      </c>
      <c r="G144" s="44" t="s">
        <v>307</v>
      </c>
      <c r="H144" s="44" t="s">
        <v>307</v>
      </c>
      <c r="I144" s="138">
        <f>(I143/I147)</f>
        <v>0.125</v>
      </c>
      <c r="J144" s="138">
        <f t="shared" ref="J144:K144" si="291">(J143/J147)</f>
        <v>0</v>
      </c>
      <c r="K144" s="138">
        <f t="shared" si="291"/>
        <v>0.1</v>
      </c>
      <c r="L144" s="45" t="s">
        <v>307</v>
      </c>
      <c r="M144" s="124"/>
      <c r="N144" s="124"/>
      <c r="O144" s="124"/>
      <c r="P144" s="124"/>
      <c r="Q144" s="138">
        <f t="shared" ref="Q144:T144" si="292">(Q143/Q147)</f>
        <v>0.13043478260869565</v>
      </c>
      <c r="R144" s="138">
        <f t="shared" si="292"/>
        <v>8.3333333333333329E-2</v>
      </c>
      <c r="S144" s="138">
        <f t="shared" si="292"/>
        <v>6.25E-2</v>
      </c>
      <c r="T144" s="138">
        <f t="shared" si="292"/>
        <v>0.16666666666666666</v>
      </c>
      <c r="U144" s="136">
        <f t="shared" ref="U144:V144" si="293">(U143/U147)</f>
        <v>7.6923076923076927E-2</v>
      </c>
      <c r="V144" s="139">
        <f t="shared" si="293"/>
        <v>0.10526315789473684</v>
      </c>
      <c r="W144" s="200"/>
      <c r="X144" s="162"/>
      <c r="Y144" s="200"/>
      <c r="Z144" s="162"/>
      <c r="AA144" s="46" t="s">
        <v>307</v>
      </c>
      <c r="AB144" s="153"/>
      <c r="AC144" s="153"/>
      <c r="AD144" s="153"/>
      <c r="AE144" s="153"/>
    </row>
    <row r="145" spans="2:31" x14ac:dyDescent="0.25">
      <c r="B145" s="59" t="s">
        <v>244</v>
      </c>
      <c r="C145" s="38" t="s">
        <v>307</v>
      </c>
      <c r="D145" s="38" t="s">
        <v>307</v>
      </c>
      <c r="E145" s="38" t="s">
        <v>307</v>
      </c>
      <c r="F145" s="38" t="s">
        <v>307</v>
      </c>
      <c r="G145" s="39" t="s">
        <v>307</v>
      </c>
      <c r="H145" s="39" t="s">
        <v>307</v>
      </c>
      <c r="I145" s="39">
        <v>2</v>
      </c>
      <c r="J145" s="39">
        <v>0</v>
      </c>
      <c r="K145" s="39">
        <v>2</v>
      </c>
      <c r="L145" s="40" t="s">
        <v>307</v>
      </c>
      <c r="M145" s="40" t="s">
        <v>307</v>
      </c>
      <c r="N145" s="40" t="s">
        <v>307</v>
      </c>
      <c r="O145" s="40" t="s">
        <v>307</v>
      </c>
      <c r="P145" s="40" t="s">
        <v>307</v>
      </c>
      <c r="Q145" s="39">
        <v>4</v>
      </c>
      <c r="R145" s="39">
        <v>2</v>
      </c>
      <c r="S145" s="39">
        <v>6</v>
      </c>
      <c r="T145" s="39">
        <v>2</v>
      </c>
      <c r="U145" s="41">
        <v>3</v>
      </c>
      <c r="V145" s="40">
        <f>SUM(Q145:U145)</f>
        <v>17</v>
      </c>
      <c r="W145" s="141">
        <f>AVERAGE(Q145:U145)</f>
        <v>3.4</v>
      </c>
      <c r="X145" s="40">
        <f>MAX(Q145:U145)-MIN(Q145:U145)</f>
        <v>4</v>
      </c>
      <c r="Y145" s="141">
        <f>_xlfn.STDEV.P(Q145:U145)</f>
        <v>1.4966629547095767</v>
      </c>
      <c r="Z145" s="40">
        <f t="shared" si="287"/>
        <v>-0.39999999999999991</v>
      </c>
      <c r="AA145" s="42" t="s">
        <v>307</v>
      </c>
      <c r="AB145" s="42" t="s">
        <v>307</v>
      </c>
      <c r="AC145" s="42" t="s">
        <v>307</v>
      </c>
      <c r="AD145" s="42" t="s">
        <v>307</v>
      </c>
      <c r="AE145" s="42" t="s">
        <v>307</v>
      </c>
    </row>
    <row r="146" spans="2:31" ht="15.75" thickBot="1" x14ac:dyDescent="0.3">
      <c r="B146" s="58" t="s">
        <v>28</v>
      </c>
      <c r="C146" s="43" t="s">
        <v>307</v>
      </c>
      <c r="D146" s="43" t="s">
        <v>307</v>
      </c>
      <c r="E146" s="250" t="s">
        <v>307</v>
      </c>
      <c r="F146" s="250" t="s">
        <v>307</v>
      </c>
      <c r="G146" s="44" t="s">
        <v>307</v>
      </c>
      <c r="H146" s="44" t="s">
        <v>307</v>
      </c>
      <c r="I146" s="138">
        <f>(I145/I147)</f>
        <v>0.25</v>
      </c>
      <c r="J146" s="138">
        <f t="shared" ref="J146:K146" si="294">(J145/J147)</f>
        <v>0</v>
      </c>
      <c r="K146" s="138">
        <f t="shared" si="294"/>
        <v>0.2</v>
      </c>
      <c r="L146" s="45" t="s">
        <v>307</v>
      </c>
      <c r="M146" s="124"/>
      <c r="N146" s="124"/>
      <c r="O146" s="124"/>
      <c r="P146" s="124"/>
      <c r="Q146" s="138">
        <f t="shared" ref="Q146:T146" si="295">(Q145/Q147)</f>
        <v>0.17391304347826086</v>
      </c>
      <c r="R146" s="138">
        <f t="shared" si="295"/>
        <v>0.16666666666666666</v>
      </c>
      <c r="S146" s="138">
        <f t="shared" si="295"/>
        <v>0.375</v>
      </c>
      <c r="T146" s="138">
        <f t="shared" si="295"/>
        <v>0.16666666666666666</v>
      </c>
      <c r="U146" s="136">
        <f t="shared" ref="U146:V146" si="296">(U145/U147)</f>
        <v>0.23076923076923078</v>
      </c>
      <c r="V146" s="139">
        <f t="shared" si="296"/>
        <v>0.22368421052631579</v>
      </c>
      <c r="W146" s="162"/>
      <c r="X146" s="162"/>
      <c r="Y146" s="162"/>
      <c r="Z146" s="162"/>
      <c r="AA146" s="46" t="s">
        <v>307</v>
      </c>
      <c r="AB146" s="153"/>
      <c r="AC146" s="153"/>
      <c r="AD146" s="153"/>
      <c r="AE146" s="153"/>
    </row>
    <row r="147" spans="2:31" ht="24" x14ac:dyDescent="0.25">
      <c r="B147" s="26" t="s">
        <v>353</v>
      </c>
      <c r="C147" s="116" t="s">
        <v>307</v>
      </c>
      <c r="D147" s="116" t="s">
        <v>307</v>
      </c>
      <c r="E147" s="116" t="s">
        <v>307</v>
      </c>
      <c r="F147" s="116" t="s">
        <v>307</v>
      </c>
      <c r="G147" s="117" t="s">
        <v>307</v>
      </c>
      <c r="H147" s="117" t="s">
        <v>307</v>
      </c>
      <c r="I147" s="117">
        <v>8</v>
      </c>
      <c r="J147" s="117">
        <v>6</v>
      </c>
      <c r="K147" s="117">
        <v>10</v>
      </c>
      <c r="L147" s="118" t="s">
        <v>307</v>
      </c>
      <c r="M147" s="119" t="s">
        <v>307</v>
      </c>
      <c r="N147" s="118" t="s">
        <v>307</v>
      </c>
      <c r="O147" s="119" t="s">
        <v>307</v>
      </c>
      <c r="P147" s="119" t="s">
        <v>307</v>
      </c>
      <c r="Q147" s="117">
        <v>23</v>
      </c>
      <c r="R147" s="117">
        <v>12</v>
      </c>
      <c r="S147" s="117">
        <v>16</v>
      </c>
      <c r="T147" s="117">
        <v>12</v>
      </c>
      <c r="U147" s="120">
        <v>13</v>
      </c>
      <c r="V147" s="118">
        <f>SUM(Q147:U147)</f>
        <v>76</v>
      </c>
      <c r="W147" s="119">
        <f>AVERAGE(Q147:U147)</f>
        <v>15.2</v>
      </c>
      <c r="X147" s="118">
        <f>MAX(Q147:U147)-MIN(Q147:U147)</f>
        <v>11</v>
      </c>
      <c r="Y147" s="119">
        <f>_xlfn.STDEV.P(Q147:U147)</f>
        <v>4.1665333311999317</v>
      </c>
      <c r="Z147" s="119">
        <f>(U147-W147)</f>
        <v>-2.1999999999999993</v>
      </c>
      <c r="AA147" s="121" t="s">
        <v>307</v>
      </c>
      <c r="AB147" s="121" t="s">
        <v>307</v>
      </c>
      <c r="AC147" s="121" t="s">
        <v>307</v>
      </c>
      <c r="AD147" s="122" t="s">
        <v>307</v>
      </c>
      <c r="AE147" s="122" t="s">
        <v>307</v>
      </c>
    </row>
    <row r="148" spans="2:31" ht="24" x14ac:dyDescent="0.25">
      <c r="B148" s="147" t="s">
        <v>311</v>
      </c>
      <c r="C148" s="148" t="s">
        <v>307</v>
      </c>
      <c r="D148" s="148" t="s">
        <v>307</v>
      </c>
      <c r="E148" s="148" t="s">
        <v>307</v>
      </c>
      <c r="F148" s="148" t="s">
        <v>307</v>
      </c>
      <c r="G148" s="149" t="s">
        <v>307</v>
      </c>
      <c r="H148" s="149" t="s">
        <v>307</v>
      </c>
      <c r="I148" s="149">
        <v>52</v>
      </c>
      <c r="J148" s="149">
        <v>59</v>
      </c>
      <c r="K148" s="149">
        <v>67</v>
      </c>
      <c r="L148" s="150" t="s">
        <v>307</v>
      </c>
      <c r="M148" s="159" t="s">
        <v>307</v>
      </c>
      <c r="N148" s="150" t="s">
        <v>307</v>
      </c>
      <c r="O148" s="69" t="s">
        <v>307</v>
      </c>
      <c r="P148" s="119" t="s">
        <v>307</v>
      </c>
      <c r="Q148" s="149">
        <v>86</v>
      </c>
      <c r="R148" s="149">
        <v>81</v>
      </c>
      <c r="S148" s="149">
        <v>90</v>
      </c>
      <c r="T148" s="149">
        <v>80</v>
      </c>
      <c r="U148" s="151">
        <v>85</v>
      </c>
      <c r="V148" s="150">
        <f>SUM(Q148:U148)</f>
        <v>422</v>
      </c>
      <c r="W148" s="69">
        <f>AVERAGE(Q148:U148)</f>
        <v>84.4</v>
      </c>
      <c r="X148" s="150">
        <f>MAX(Q148:U148)-MIN(Q148:U148)</f>
        <v>10</v>
      </c>
      <c r="Y148" s="69">
        <f>_xlfn.STDEV.P(Q148:U148)</f>
        <v>3.6110940170535577</v>
      </c>
      <c r="Z148" s="69">
        <f>(U148-W148)</f>
        <v>0.59999999999999432</v>
      </c>
      <c r="AA148" s="152" t="s">
        <v>307</v>
      </c>
      <c r="AB148" s="122" t="s">
        <v>307</v>
      </c>
      <c r="AC148" s="152" t="s">
        <v>307</v>
      </c>
      <c r="AD148" s="122" t="s">
        <v>307</v>
      </c>
      <c r="AE148" s="122" t="s">
        <v>307</v>
      </c>
    </row>
    <row r="149" spans="2:31" x14ac:dyDescent="0.25">
      <c r="B149" s="61" t="s">
        <v>28</v>
      </c>
      <c r="C149" s="68" t="s">
        <v>307</v>
      </c>
      <c r="D149" s="68" t="s">
        <v>307</v>
      </c>
      <c r="E149" s="245" t="s">
        <v>307</v>
      </c>
      <c r="F149" s="245" t="s">
        <v>307</v>
      </c>
      <c r="G149" s="75" t="s">
        <v>307</v>
      </c>
      <c r="H149" s="75" t="s">
        <v>307</v>
      </c>
      <c r="I149" s="75">
        <f>(I147/I148)</f>
        <v>0.15384615384615385</v>
      </c>
      <c r="J149" s="75">
        <f t="shared" ref="J149:K149" si="297">(J147/J148)</f>
        <v>0.10169491525423729</v>
      </c>
      <c r="K149" s="75">
        <f t="shared" si="297"/>
        <v>0.14925373134328357</v>
      </c>
      <c r="L149" s="113" t="s">
        <v>307</v>
      </c>
      <c r="M149" s="205"/>
      <c r="N149" s="157"/>
      <c r="O149" s="205"/>
      <c r="P149" s="205"/>
      <c r="Q149" s="75">
        <f t="shared" ref="Q149:T149" si="298">(Q147/Q148)</f>
        <v>0.26744186046511625</v>
      </c>
      <c r="R149" s="75">
        <f t="shared" si="298"/>
        <v>0.14814814814814814</v>
      </c>
      <c r="S149" s="75">
        <f t="shared" si="298"/>
        <v>0.17777777777777778</v>
      </c>
      <c r="T149" s="75">
        <f t="shared" si="298"/>
        <v>0.15</v>
      </c>
      <c r="U149" s="111">
        <f t="shared" ref="U149:V149" si="299">(U147/U148)</f>
        <v>0.15294117647058825</v>
      </c>
      <c r="V149" s="113">
        <f t="shared" si="299"/>
        <v>0.18009478672985782</v>
      </c>
      <c r="W149" s="205"/>
      <c r="X149" s="157"/>
      <c r="Y149" s="205"/>
      <c r="Z149" s="205"/>
      <c r="AA149" s="112" t="s">
        <v>307</v>
      </c>
      <c r="AB149" s="156"/>
      <c r="AC149" s="156"/>
      <c r="AD149" s="193"/>
      <c r="AE149" s="193"/>
    </row>
    <row r="150" spans="2:31" x14ac:dyDescent="0.25">
      <c r="B150" s="289" t="s">
        <v>447</v>
      </c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89"/>
      <c r="Y150" s="289"/>
      <c r="Z150" s="289"/>
      <c r="AA150" s="289"/>
      <c r="AB150" s="289"/>
      <c r="AC150" s="289"/>
      <c r="AD150" s="289"/>
      <c r="AE150" s="289"/>
    </row>
    <row r="152" spans="2:31" x14ac:dyDescent="0.25">
      <c r="B152" s="274"/>
      <c r="C152" s="283" t="s">
        <v>344</v>
      </c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</row>
    <row r="153" spans="2:31" ht="24.75" thickBot="1" x14ac:dyDescent="0.3">
      <c r="B153" s="18"/>
      <c r="C153" s="19">
        <v>2009</v>
      </c>
      <c r="D153" s="19">
        <v>2010</v>
      </c>
      <c r="E153" s="19">
        <v>2011</v>
      </c>
      <c r="F153" s="19">
        <v>2012</v>
      </c>
      <c r="G153" s="20">
        <v>2013</v>
      </c>
      <c r="H153" s="20">
        <v>2014</v>
      </c>
      <c r="I153" s="20">
        <v>2015</v>
      </c>
      <c r="J153" s="20">
        <v>2016</v>
      </c>
      <c r="K153" s="20">
        <v>2017</v>
      </c>
      <c r="L153" s="21" t="s">
        <v>0</v>
      </c>
      <c r="M153" s="21" t="s">
        <v>1</v>
      </c>
      <c r="N153" s="21" t="s">
        <v>2</v>
      </c>
      <c r="O153" s="21" t="s">
        <v>3</v>
      </c>
      <c r="P153" s="21" t="s">
        <v>435</v>
      </c>
      <c r="Q153" s="20">
        <v>2018</v>
      </c>
      <c r="R153" s="20">
        <v>2019</v>
      </c>
      <c r="S153" s="20">
        <v>2020</v>
      </c>
      <c r="T153" s="20">
        <v>2021</v>
      </c>
      <c r="U153" s="22">
        <v>2022</v>
      </c>
      <c r="V153" s="21" t="s">
        <v>0</v>
      </c>
      <c r="W153" s="21" t="s">
        <v>1</v>
      </c>
      <c r="X153" s="21" t="s">
        <v>2</v>
      </c>
      <c r="Y153" s="21" t="s">
        <v>3</v>
      </c>
      <c r="Z153" s="21" t="s">
        <v>435</v>
      </c>
      <c r="AA153" s="23" t="s">
        <v>5</v>
      </c>
      <c r="AB153" s="23" t="s">
        <v>6</v>
      </c>
      <c r="AC153" s="23" t="s">
        <v>7</v>
      </c>
      <c r="AD153" s="23" t="s">
        <v>8</v>
      </c>
      <c r="AE153" s="23" t="s">
        <v>435</v>
      </c>
    </row>
    <row r="154" spans="2:31" x14ac:dyDescent="0.25">
      <c r="B154" s="59" t="s">
        <v>335</v>
      </c>
      <c r="C154" s="176" t="s">
        <v>307</v>
      </c>
      <c r="D154" s="176">
        <v>34.5</v>
      </c>
      <c r="E154" s="176">
        <v>35.4</v>
      </c>
      <c r="F154" s="176">
        <v>36.5</v>
      </c>
      <c r="G154" s="154">
        <v>34.9</v>
      </c>
      <c r="H154" s="154">
        <v>38.5</v>
      </c>
      <c r="I154" s="154">
        <v>40.700000000000003</v>
      </c>
      <c r="J154" s="154">
        <v>40.9</v>
      </c>
      <c r="K154" s="154">
        <v>37.9</v>
      </c>
      <c r="L154" s="177"/>
      <c r="M154" s="141">
        <f>AVERAGE(G154:K154)</f>
        <v>38.58</v>
      </c>
      <c r="N154" s="141">
        <f>MAX(G154:K154)-MIN(G154:K154)</f>
        <v>6</v>
      </c>
      <c r="O154" s="141">
        <f>_xlfn.STDEV.P(G154:K154)</f>
        <v>2.185772174770281</v>
      </c>
      <c r="P154" s="141">
        <f>(U154-M154)</f>
        <v>-3.2800000000000011</v>
      </c>
      <c r="Q154" s="154">
        <v>38.1</v>
      </c>
      <c r="R154" s="154">
        <v>38.6</v>
      </c>
      <c r="S154" s="154">
        <v>41.4</v>
      </c>
      <c r="T154" s="154">
        <v>36.1</v>
      </c>
      <c r="U154" s="171">
        <v>35.299999999999997</v>
      </c>
      <c r="V154" s="177"/>
      <c r="W154" s="141">
        <f>AVERAGE(Q154:U154)</f>
        <v>37.9</v>
      </c>
      <c r="X154" s="141">
        <f>MAX(Q154:U154)-MIN(Q154:U154)</f>
        <v>6.1000000000000014</v>
      </c>
      <c r="Y154" s="141">
        <f>_xlfn.STDEV.P(Q154:U154)</f>
        <v>2.1344788591129218</v>
      </c>
      <c r="Z154" s="141">
        <f>(U154-W154)</f>
        <v>-2.6000000000000014</v>
      </c>
      <c r="AA154" s="182"/>
      <c r="AB154" s="144">
        <f>AVERAGE(Q154:U154,G154:K154)</f>
        <v>38.239999999999995</v>
      </c>
      <c r="AC154" s="144">
        <f>MAX(Q154:U154,G154:K154)-MIN(Q154:U154,G154:K154)</f>
        <v>6.5</v>
      </c>
      <c r="AD154" s="144">
        <f>_xlfn.STDEV.P(Q154:U154,G154:K154)</f>
        <v>2.1868699092538635</v>
      </c>
      <c r="AE154" s="144">
        <f>(U154-AB154)</f>
        <v>-2.9399999999999977</v>
      </c>
    </row>
    <row r="155" spans="2:31" ht="15.75" thickBot="1" x14ac:dyDescent="0.3">
      <c r="B155" s="58" t="s">
        <v>350</v>
      </c>
      <c r="C155" s="169" t="s">
        <v>307</v>
      </c>
      <c r="D155" s="260">
        <f t="shared" ref="D155" si="300">(D154-D156)</f>
        <v>3</v>
      </c>
      <c r="E155" s="260">
        <f t="shared" ref="E155:K155" si="301">(E154-E156)</f>
        <v>3.1000000000000014</v>
      </c>
      <c r="F155" s="260">
        <f t="shared" si="301"/>
        <v>1.7999999999999972</v>
      </c>
      <c r="G155" s="165">
        <f t="shared" si="301"/>
        <v>-0.39999999999999858</v>
      </c>
      <c r="H155" s="165">
        <f t="shared" si="301"/>
        <v>4.8999999999999986</v>
      </c>
      <c r="I155" s="165">
        <f t="shared" si="301"/>
        <v>4.4000000000000057</v>
      </c>
      <c r="J155" s="165">
        <f t="shared" si="301"/>
        <v>6.6999999999999957</v>
      </c>
      <c r="K155" s="165">
        <f t="shared" si="301"/>
        <v>3.1000000000000014</v>
      </c>
      <c r="L155" s="166"/>
      <c r="M155" s="163">
        <f>AVERAGE(G155:K155)</f>
        <v>3.7400000000000007</v>
      </c>
      <c r="N155" s="163">
        <f>(N154-N156)</f>
        <v>3.3000000000000043</v>
      </c>
      <c r="O155" s="163">
        <f>(O154-O156)</f>
        <v>1.2592733890182455</v>
      </c>
      <c r="P155" s="163">
        <f>(P154-P156)</f>
        <v>-1.5400000000000063</v>
      </c>
      <c r="Q155" s="165">
        <f t="shared" ref="Q155" si="302">(Q154-Q156)</f>
        <v>4.1000000000000014</v>
      </c>
      <c r="R155" s="165">
        <f>(R154-R156)</f>
        <v>5.3000000000000043</v>
      </c>
      <c r="S155" s="165">
        <f>(S154-S156)</f>
        <v>8</v>
      </c>
      <c r="T155" s="165">
        <f>(T154-T156)</f>
        <v>3.5</v>
      </c>
      <c r="U155" s="167">
        <f>(U154-U156)</f>
        <v>2.1999999999999957</v>
      </c>
      <c r="V155" s="166"/>
      <c r="W155" s="163">
        <f>AVERAGE(Q155:U155)</f>
        <v>4.62</v>
      </c>
      <c r="X155" s="163">
        <f>(X154-X156)</f>
        <v>4.7000000000000028</v>
      </c>
      <c r="Y155" s="163">
        <f>(Y154-Y156)</f>
        <v>1.6810474971627372</v>
      </c>
      <c r="Z155" s="163">
        <f>(Z154-Z156)</f>
        <v>-2.4200000000000088</v>
      </c>
      <c r="AA155" s="168"/>
      <c r="AB155" s="164">
        <f>(AB154-AB156)</f>
        <v>4.18</v>
      </c>
      <c r="AC155" s="164">
        <f>(AC154-AC156)</f>
        <v>2.8000000000000043</v>
      </c>
      <c r="AD155" s="164">
        <f>(AD154-AD156)</f>
        <v>1.1189747833168653</v>
      </c>
      <c r="AE155" s="164">
        <f>(AE154-AE156)</f>
        <v>-1.980000000000004</v>
      </c>
    </row>
    <row r="156" spans="2:31" ht="24" x14ac:dyDescent="0.25">
      <c r="B156" s="160" t="s">
        <v>351</v>
      </c>
      <c r="C156" s="176" t="s">
        <v>307</v>
      </c>
      <c r="D156" s="176">
        <v>31.5</v>
      </c>
      <c r="E156" s="176">
        <v>32.299999999999997</v>
      </c>
      <c r="F156" s="176">
        <v>34.700000000000003</v>
      </c>
      <c r="G156" s="154">
        <v>35.299999999999997</v>
      </c>
      <c r="H156" s="154">
        <v>33.6</v>
      </c>
      <c r="I156" s="154">
        <v>36.299999999999997</v>
      </c>
      <c r="J156" s="154">
        <v>34.200000000000003</v>
      </c>
      <c r="K156" s="154">
        <v>34.799999999999997</v>
      </c>
      <c r="L156" s="177"/>
      <c r="M156" s="141">
        <f>AVERAGE(G156:K156)</f>
        <v>34.839999999999996</v>
      </c>
      <c r="N156" s="141">
        <f>MAX(G156:K156)-MIN(G156:K156)</f>
        <v>2.6999999999999957</v>
      </c>
      <c r="O156" s="141">
        <f>_xlfn.STDEV.P(G156:K156)</f>
        <v>0.92649878575203559</v>
      </c>
      <c r="P156" s="141">
        <f>(U156-M156)</f>
        <v>-1.7399999999999949</v>
      </c>
      <c r="Q156" s="154">
        <v>34</v>
      </c>
      <c r="R156" s="154">
        <v>33.299999999999997</v>
      </c>
      <c r="S156" s="154">
        <v>33.4</v>
      </c>
      <c r="T156" s="154">
        <v>32.6</v>
      </c>
      <c r="U156" s="171">
        <v>33.1</v>
      </c>
      <c r="V156" s="177"/>
      <c r="W156" s="141">
        <f>AVERAGE(Q156:U156)</f>
        <v>33.279999999999994</v>
      </c>
      <c r="X156" s="141">
        <f>MAX(Q156:U156)-MIN(Q156:U156)</f>
        <v>1.3999999999999986</v>
      </c>
      <c r="Y156" s="141">
        <f>_xlfn.STDEV.P(Q156:U156)</f>
        <v>0.45343136195018474</v>
      </c>
      <c r="Z156" s="141">
        <f>(U156-W156)</f>
        <v>-0.17999999999999261</v>
      </c>
      <c r="AA156" s="172"/>
      <c r="AB156" s="144">
        <f>AVERAGE(Q156:U156,G156:K156)</f>
        <v>34.059999999999995</v>
      </c>
      <c r="AC156" s="144">
        <f>MAX(Q156:U156,F156:K156)-MIN(Q156:U156,F156:K156)</f>
        <v>3.6999999999999957</v>
      </c>
      <c r="AD156" s="144">
        <f>_xlfn.STDEV.P(Q156:U156,G156:K156)</f>
        <v>1.0678951259369982</v>
      </c>
      <c r="AE156" s="144">
        <f>(U156-AB156)</f>
        <v>-0.95999999999999375</v>
      </c>
    </row>
    <row r="157" spans="2:31" x14ac:dyDescent="0.25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</row>
    <row r="158" spans="2:31" x14ac:dyDescent="0.25">
      <c r="B158" s="274"/>
      <c r="C158" s="293" t="s">
        <v>345</v>
      </c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</row>
    <row r="159" spans="2:31" ht="24.75" thickBot="1" x14ac:dyDescent="0.3">
      <c r="B159" s="18"/>
      <c r="C159" s="240">
        <v>2009</v>
      </c>
      <c r="D159" s="240">
        <v>2010</v>
      </c>
      <c r="E159" s="240">
        <v>2011</v>
      </c>
      <c r="F159" s="240">
        <v>2012</v>
      </c>
      <c r="G159" s="241">
        <v>2013</v>
      </c>
      <c r="H159" s="241">
        <v>2014</v>
      </c>
      <c r="I159" s="241">
        <v>2015</v>
      </c>
      <c r="J159" s="241">
        <v>2016</v>
      </c>
      <c r="K159" s="241">
        <v>2017</v>
      </c>
      <c r="L159" s="180" t="s">
        <v>0</v>
      </c>
      <c r="M159" s="180" t="s">
        <v>1</v>
      </c>
      <c r="N159" s="180" t="s">
        <v>2</v>
      </c>
      <c r="O159" s="180" t="s">
        <v>3</v>
      </c>
      <c r="P159" s="180" t="s">
        <v>435</v>
      </c>
      <c r="Q159" s="241">
        <v>2018</v>
      </c>
      <c r="R159" s="241">
        <v>2019</v>
      </c>
      <c r="S159" s="241">
        <v>2020</v>
      </c>
      <c r="T159" s="241">
        <v>2021</v>
      </c>
      <c r="U159" s="242">
        <v>2022</v>
      </c>
      <c r="V159" s="180" t="s">
        <v>0</v>
      </c>
      <c r="W159" s="180" t="s">
        <v>1</v>
      </c>
      <c r="X159" s="180" t="s">
        <v>2</v>
      </c>
      <c r="Y159" s="180" t="s">
        <v>3</v>
      </c>
      <c r="Z159" s="180" t="s">
        <v>435</v>
      </c>
      <c r="AA159" s="181" t="s">
        <v>5</v>
      </c>
      <c r="AB159" s="181" t="s">
        <v>6</v>
      </c>
      <c r="AC159" s="181" t="s">
        <v>7</v>
      </c>
      <c r="AD159" s="181" t="s">
        <v>8</v>
      </c>
      <c r="AE159" s="181" t="s">
        <v>435</v>
      </c>
    </row>
    <row r="160" spans="2:31" ht="24" x14ac:dyDescent="0.25">
      <c r="B160" s="59" t="s">
        <v>336</v>
      </c>
      <c r="C160" s="176" t="s">
        <v>307</v>
      </c>
      <c r="D160" s="176">
        <v>9.6999999999999993</v>
      </c>
      <c r="E160" s="176">
        <v>12.1</v>
      </c>
      <c r="F160" s="176">
        <v>10.5</v>
      </c>
      <c r="G160" s="154">
        <v>10.1</v>
      </c>
      <c r="H160" s="154">
        <v>14.9</v>
      </c>
      <c r="I160" s="154">
        <v>17.100000000000001</v>
      </c>
      <c r="J160" s="154">
        <v>13.3</v>
      </c>
      <c r="K160" s="154">
        <v>13.5</v>
      </c>
      <c r="L160" s="177"/>
      <c r="M160" s="141">
        <f>AVERAGE(G160:K160)</f>
        <v>13.780000000000001</v>
      </c>
      <c r="N160" s="141">
        <f>MAX(G160:K160)-MIN(G160:K160)</f>
        <v>7.0000000000000018</v>
      </c>
      <c r="O160" s="141">
        <f>_xlfn.STDEV.P(G160:K160)</f>
        <v>2.2859571299567225</v>
      </c>
      <c r="P160" s="141">
        <f>(U160-M160)</f>
        <v>-4.5800000000000018</v>
      </c>
      <c r="Q160" s="154">
        <v>12.2</v>
      </c>
      <c r="R160" s="154">
        <v>14.1</v>
      </c>
      <c r="S160" s="154">
        <v>15.4</v>
      </c>
      <c r="T160" s="154">
        <v>12</v>
      </c>
      <c r="U160" s="171">
        <v>9.1999999999999993</v>
      </c>
      <c r="V160" s="177"/>
      <c r="W160" s="141">
        <f>AVERAGE(Q160:U160)</f>
        <v>12.579999999999998</v>
      </c>
      <c r="X160" s="141">
        <f>MAX(Q160:U160)-MIN(Q160:U160)</f>
        <v>6.2000000000000011</v>
      </c>
      <c r="Y160" s="141">
        <f>_xlfn.STDEV.P(Q160:U160)</f>
        <v>2.1056115501203028</v>
      </c>
      <c r="Z160" s="141">
        <f>(U160-W160)</f>
        <v>-3.379999999999999</v>
      </c>
      <c r="AA160" s="182"/>
      <c r="AB160" s="144">
        <f>AVERAGE(Q160:U160,G160:K160)</f>
        <v>13.180000000000001</v>
      </c>
      <c r="AC160" s="144">
        <f>MAX(Q160:U160,G160:K160)-MIN(Q160:U160,G160:K160)</f>
        <v>7.9000000000000021</v>
      </c>
      <c r="AD160" s="144">
        <f>_xlfn.STDEV.P(Q160:U160,G160:K160)</f>
        <v>2.2780693580310483</v>
      </c>
      <c r="AE160" s="144">
        <f>(U160-AB160)</f>
        <v>-3.9800000000000022</v>
      </c>
    </row>
    <row r="161" spans="2:31" ht="15.75" thickBot="1" x14ac:dyDescent="0.3">
      <c r="B161" s="58" t="s">
        <v>350</v>
      </c>
      <c r="C161" s="169" t="s">
        <v>307</v>
      </c>
      <c r="D161" s="260">
        <f>(D160-D162)</f>
        <v>3.1999999999999993</v>
      </c>
      <c r="E161" s="260">
        <f t="shared" ref="E161:H161" si="303">(E160-E162)</f>
        <v>5.0999999999999996</v>
      </c>
      <c r="F161" s="260">
        <f t="shared" si="303"/>
        <v>0.59999999999999964</v>
      </c>
      <c r="G161" s="165">
        <f t="shared" si="303"/>
        <v>9.9999999999999645E-2</v>
      </c>
      <c r="H161" s="165">
        <f t="shared" si="303"/>
        <v>5.9</v>
      </c>
      <c r="I161" s="165">
        <f>(I160-I162)</f>
        <v>6.0000000000000018</v>
      </c>
      <c r="J161" s="165">
        <f t="shared" ref="J161:K161" si="304">(J160-J162)</f>
        <v>4.9000000000000004</v>
      </c>
      <c r="K161" s="165">
        <f t="shared" si="304"/>
        <v>3.6999999999999993</v>
      </c>
      <c r="L161" s="166"/>
      <c r="M161" s="163">
        <f>AVERAGE(G161:K161)</f>
        <v>4.12</v>
      </c>
      <c r="N161" s="163">
        <f>(N160-N162)</f>
        <v>4.3000000000000025</v>
      </c>
      <c r="O161" s="163">
        <f>(O160-O162)</f>
        <v>1.3659571299567226</v>
      </c>
      <c r="P161" s="163">
        <f>(U161-M161)</f>
        <v>-0.42000000000000082</v>
      </c>
      <c r="Q161" s="165">
        <f t="shared" ref="Q161" si="305">(Q160-Q162)</f>
        <v>3.6999999999999993</v>
      </c>
      <c r="R161" s="165">
        <f>(R160-R162)</f>
        <v>6.5</v>
      </c>
      <c r="S161" s="165">
        <f>(S160-S162)</f>
        <v>7.8000000000000007</v>
      </c>
      <c r="T161" s="165">
        <f>(T160-T162)</f>
        <v>6</v>
      </c>
      <c r="U161" s="167">
        <f>(U160-U162)</f>
        <v>3.6999999999999993</v>
      </c>
      <c r="V161" s="166"/>
      <c r="W161" s="163">
        <f>AVERAGE(Q161:U161)</f>
        <v>5.54</v>
      </c>
      <c r="X161" s="163">
        <f>(X160-X162)</f>
        <v>3.2000000000000011</v>
      </c>
      <c r="Y161" s="163">
        <f>(Y160-Y162)</f>
        <v>0.99098156667288606</v>
      </c>
      <c r="Z161" s="163">
        <f>(Z160-Z162)</f>
        <v>-1.8399999999999981</v>
      </c>
      <c r="AA161" s="168"/>
      <c r="AB161" s="164">
        <f>(AB160-AB162)</f>
        <v>4.8300000000000018</v>
      </c>
      <c r="AC161" s="164">
        <f>(AC160-AC162)</f>
        <v>2.3000000000000025</v>
      </c>
      <c r="AD161" s="164">
        <f>(AD160-AD162)</f>
        <v>0.61659410994578323</v>
      </c>
      <c r="AE161" s="164">
        <f>(AE160-AE162)</f>
        <v>-1.1300000000000026</v>
      </c>
    </row>
    <row r="162" spans="2:31" ht="36" x14ac:dyDescent="0.25">
      <c r="B162" s="160" t="s">
        <v>352</v>
      </c>
      <c r="C162" s="176" t="s">
        <v>307</v>
      </c>
      <c r="D162" s="176">
        <v>6.5</v>
      </c>
      <c r="E162" s="176">
        <v>7</v>
      </c>
      <c r="F162" s="176">
        <v>9.9</v>
      </c>
      <c r="G162" s="154">
        <v>10</v>
      </c>
      <c r="H162" s="154">
        <v>9</v>
      </c>
      <c r="I162" s="154">
        <v>11.1</v>
      </c>
      <c r="J162" s="154">
        <v>8.4</v>
      </c>
      <c r="K162" s="154">
        <v>9.8000000000000007</v>
      </c>
      <c r="L162" s="170"/>
      <c r="M162" s="141">
        <f>AVERAGE(G162:K162)</f>
        <v>9.66</v>
      </c>
      <c r="N162" s="141">
        <f>MAX(G162:K162)-MIN(G162:K162)</f>
        <v>2.6999999999999993</v>
      </c>
      <c r="O162" s="141">
        <f>_xlfn.STDEV.P(G162:K162)</f>
        <v>0.91999999999999982</v>
      </c>
      <c r="P162" s="141">
        <f>(U162-M162)</f>
        <v>-4.16</v>
      </c>
      <c r="Q162" s="154">
        <v>8.5</v>
      </c>
      <c r="R162" s="154">
        <v>7.6</v>
      </c>
      <c r="S162" s="154">
        <v>7.6</v>
      </c>
      <c r="T162" s="154">
        <v>6</v>
      </c>
      <c r="U162" s="171">
        <v>5.5</v>
      </c>
      <c r="V162" s="170"/>
      <c r="W162" s="141">
        <f>AVERAGE(Q162:U162)</f>
        <v>7.0400000000000009</v>
      </c>
      <c r="X162" s="141">
        <f>MAX(Q162:U162)-MIN(Q162:U162)</f>
        <v>3</v>
      </c>
      <c r="Y162" s="141">
        <f>_xlfn.STDEV.P(Q162:U162)</f>
        <v>1.1146299834474167</v>
      </c>
      <c r="Z162" s="141">
        <f>(U162-W162)</f>
        <v>-1.5400000000000009</v>
      </c>
      <c r="AA162" s="172"/>
      <c r="AB162" s="144">
        <f>AVERAGE(Q162:U162,G162:K162)</f>
        <v>8.35</v>
      </c>
      <c r="AC162" s="144">
        <f>MAX(Q162:U162,G162:K162)-MIN(Q162:U162,G162:K162)</f>
        <v>5.6</v>
      </c>
      <c r="AD162" s="144">
        <f>_xlfn.STDEV.P(Q162:U162,G162:K162)</f>
        <v>1.661475248085265</v>
      </c>
      <c r="AE162" s="144">
        <f>(U162-AB162)</f>
        <v>-2.8499999999999996</v>
      </c>
    </row>
  </sheetData>
  <mergeCells count="13">
    <mergeCell ref="B1:AE1"/>
    <mergeCell ref="C152:AE152"/>
    <mergeCell ref="C158:AE158"/>
    <mergeCell ref="C93:AE93"/>
    <mergeCell ref="C123:AE123"/>
    <mergeCell ref="C137:AE137"/>
    <mergeCell ref="C3:AE3"/>
    <mergeCell ref="C19:AE19"/>
    <mergeCell ref="C39:AE39"/>
    <mergeCell ref="C51:AE51"/>
    <mergeCell ref="C73:AE73"/>
    <mergeCell ref="B17:AE17"/>
    <mergeCell ref="B150:AE150"/>
  </mergeCells>
  <pageMargins left="0.7" right="0.7" top="0.75" bottom="0.75" header="0.3" footer="0.3"/>
  <pageSetup paperSize="17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E162"/>
  <sheetViews>
    <sheetView topLeftCell="A120" zoomScale="110" zoomScaleNormal="110" workbookViewId="0">
      <selection activeCell="U147" sqref="U147"/>
    </sheetView>
  </sheetViews>
  <sheetFormatPr defaultColWidth="8.85546875" defaultRowHeight="15" x14ac:dyDescent="0.25"/>
  <cols>
    <col min="1" max="1" width="1.7109375" customWidth="1"/>
    <col min="2" max="2" width="12.7109375" customWidth="1"/>
    <col min="3" max="31" width="7.7109375" customWidth="1"/>
  </cols>
  <sheetData>
    <row r="1" spans="2:31" x14ac:dyDescent="0.25">
      <c r="B1" s="287" t="s">
        <v>374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3" spans="2:31" x14ac:dyDescent="0.25">
      <c r="B3" s="271"/>
      <c r="C3" s="283" t="s">
        <v>284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</row>
    <row r="4" spans="2:31" ht="24.75" thickBot="1" x14ac:dyDescent="0.3">
      <c r="B4" s="18"/>
      <c r="C4" s="19">
        <v>2009</v>
      </c>
      <c r="D4" s="19">
        <v>2010</v>
      </c>
      <c r="E4" s="19">
        <v>2011</v>
      </c>
      <c r="F4" s="19">
        <v>2012</v>
      </c>
      <c r="G4" s="20">
        <v>2013</v>
      </c>
      <c r="H4" s="20">
        <v>2014</v>
      </c>
      <c r="I4" s="20">
        <v>2015</v>
      </c>
      <c r="J4" s="20">
        <v>2016</v>
      </c>
      <c r="K4" s="20">
        <v>2017</v>
      </c>
      <c r="L4" s="21" t="s">
        <v>0</v>
      </c>
      <c r="M4" s="21" t="s">
        <v>1</v>
      </c>
      <c r="N4" s="21" t="s">
        <v>2</v>
      </c>
      <c r="O4" s="21" t="s">
        <v>3</v>
      </c>
      <c r="P4" s="21" t="s">
        <v>435</v>
      </c>
      <c r="Q4" s="20">
        <v>2018</v>
      </c>
      <c r="R4" s="20">
        <v>2019</v>
      </c>
      <c r="S4" s="20">
        <v>2020</v>
      </c>
      <c r="T4" s="20">
        <v>2021</v>
      </c>
      <c r="U4" s="22">
        <v>2022</v>
      </c>
      <c r="V4" s="21" t="s">
        <v>0</v>
      </c>
      <c r="W4" s="21" t="s">
        <v>1</v>
      </c>
      <c r="X4" s="21" t="s">
        <v>2</v>
      </c>
      <c r="Y4" s="21" t="s">
        <v>3</v>
      </c>
      <c r="Z4" s="21" t="s">
        <v>435</v>
      </c>
      <c r="AA4" s="23" t="s">
        <v>5</v>
      </c>
      <c r="AB4" s="23" t="s">
        <v>6</v>
      </c>
      <c r="AC4" s="23" t="s">
        <v>7</v>
      </c>
      <c r="AD4" s="23" t="s">
        <v>8</v>
      </c>
      <c r="AE4" s="23" t="s">
        <v>435</v>
      </c>
    </row>
    <row r="5" spans="2:31" ht="24" x14ac:dyDescent="0.25">
      <c r="B5" s="26" t="s">
        <v>317</v>
      </c>
      <c r="C5" s="116" t="s">
        <v>307</v>
      </c>
      <c r="D5" s="116">
        <v>13</v>
      </c>
      <c r="E5" s="116">
        <v>16</v>
      </c>
      <c r="F5" s="116">
        <v>20</v>
      </c>
      <c r="G5" s="117">
        <v>21</v>
      </c>
      <c r="H5" s="117">
        <v>19</v>
      </c>
      <c r="I5" s="117">
        <v>17</v>
      </c>
      <c r="J5" s="117">
        <v>18</v>
      </c>
      <c r="K5" s="117">
        <v>22</v>
      </c>
      <c r="L5" s="118">
        <f>SUM(G5:K5)</f>
        <v>97</v>
      </c>
      <c r="M5" s="118">
        <f>AVERAGE(G5:K5)</f>
        <v>19.399999999999999</v>
      </c>
      <c r="N5" s="118">
        <f>MAX(G5:K5)-MIN(G5:K5)</f>
        <v>5</v>
      </c>
      <c r="O5" s="119">
        <f>_xlfn.STDEV.P(G5:K5)</f>
        <v>1.8547236990991407</v>
      </c>
      <c r="P5" s="119">
        <f>(U5-M5)</f>
        <v>0.60000000000000142</v>
      </c>
      <c r="Q5" s="117">
        <v>28</v>
      </c>
      <c r="R5" s="117">
        <v>29</v>
      </c>
      <c r="S5" s="117">
        <v>24</v>
      </c>
      <c r="T5" s="117">
        <v>24</v>
      </c>
      <c r="U5" s="120">
        <v>20</v>
      </c>
      <c r="V5" s="118">
        <f>SUM(Q5:U5)</f>
        <v>125</v>
      </c>
      <c r="W5" s="118">
        <f>AVERAGE(Q5:U5)</f>
        <v>25</v>
      </c>
      <c r="X5" s="118">
        <f>MAX(Q5:U5)-MIN(Q5:U5)</f>
        <v>9</v>
      </c>
      <c r="Y5" s="119">
        <f>_xlfn.STDEV.P(Q5:U5)</f>
        <v>3.2249030993194201</v>
      </c>
      <c r="Z5" s="119">
        <f>(U5-W5)</f>
        <v>-5</v>
      </c>
      <c r="AA5" s="121">
        <f>SUM(Q5:U5,G5:K5)</f>
        <v>222</v>
      </c>
      <c r="AB5" s="122">
        <f>AVERAGE(Q5:U5,G5:K5)</f>
        <v>22.2</v>
      </c>
      <c r="AC5" s="121">
        <f>MAX(Q5:U5,G5:K5)-MIN(Q5:U5,G5:K5)</f>
        <v>12</v>
      </c>
      <c r="AD5" s="122">
        <f>_xlfn.STDEV.P(Q5:U5,G5:K5)</f>
        <v>3.8418745424597094</v>
      </c>
      <c r="AE5" s="122">
        <f>(U5-AB5)</f>
        <v>-2.1999999999999993</v>
      </c>
    </row>
    <row r="6" spans="2:31" ht="24" x14ac:dyDescent="0.25">
      <c r="B6" s="147" t="s">
        <v>429</v>
      </c>
      <c r="C6" s="148" t="s">
        <v>307</v>
      </c>
      <c r="D6" s="148">
        <v>45</v>
      </c>
      <c r="E6" s="148">
        <v>51</v>
      </c>
      <c r="F6" s="148">
        <v>62</v>
      </c>
      <c r="G6" s="149">
        <v>53</v>
      </c>
      <c r="H6" s="149">
        <v>58</v>
      </c>
      <c r="I6" s="149">
        <v>38</v>
      </c>
      <c r="J6" s="149">
        <v>41</v>
      </c>
      <c r="K6" s="149">
        <v>50</v>
      </c>
      <c r="L6" s="15">
        <f t="shared" ref="L6:L15" si="0">SUM(G6:K6)</f>
        <v>240</v>
      </c>
      <c r="M6" s="15">
        <f t="shared" ref="M6:M15" si="1">AVERAGE(G6:K6)</f>
        <v>48</v>
      </c>
      <c r="N6" s="15">
        <f t="shared" ref="N6:N15" si="2">MAX(G6:K6)-MIN(G6:K6)</f>
        <v>20</v>
      </c>
      <c r="O6" s="69">
        <f t="shared" ref="O6:O15" si="3">_xlfn.STDEV.P(G6:K6)</f>
        <v>7.4565407529228995</v>
      </c>
      <c r="P6" s="159">
        <f>(U6-M6)</f>
        <v>14</v>
      </c>
      <c r="Q6" s="149">
        <v>64</v>
      </c>
      <c r="R6" s="149">
        <v>57</v>
      </c>
      <c r="S6" s="149">
        <v>62</v>
      </c>
      <c r="T6" s="149">
        <v>60</v>
      </c>
      <c r="U6" s="151">
        <v>62</v>
      </c>
      <c r="V6" s="150">
        <f>SUM(Q6:U6)</f>
        <v>305</v>
      </c>
      <c r="W6" s="69">
        <f>AVERAGE(Q6:U6)</f>
        <v>61</v>
      </c>
      <c r="X6" s="150">
        <f>MAX(Q6:U6)-MIN(Q6:U6)</f>
        <v>7</v>
      </c>
      <c r="Y6" s="69">
        <f>_xlfn.STDEV.P(Q6:U6)</f>
        <v>2.3664319132398464</v>
      </c>
      <c r="Z6" s="159">
        <f>(U6-W6)</f>
        <v>1</v>
      </c>
      <c r="AA6" s="17">
        <f t="shared" ref="AA6:AA15" si="4">SUM(Q6:U6,G6:K6)</f>
        <v>545</v>
      </c>
      <c r="AB6" s="73">
        <f t="shared" ref="AB6:AB15" si="5">AVERAGE(Q6:U6,G6:K6)</f>
        <v>54.5</v>
      </c>
      <c r="AC6" s="17">
        <f t="shared" ref="AC6:AC15" si="6">MAX(Q6:U6,G6:K6)-MIN(Q6:U6,G6:K6)</f>
        <v>26</v>
      </c>
      <c r="AD6" s="73">
        <f t="shared" ref="AD6:AD15" si="7">_xlfn.STDEV.P(Q6:U6,G6:K6)</f>
        <v>8.535221145348256</v>
      </c>
      <c r="AE6" s="158">
        <f>(U6-AB6)</f>
        <v>7.5</v>
      </c>
    </row>
    <row r="7" spans="2:31" ht="15.75" thickBot="1" x14ac:dyDescent="0.3">
      <c r="B7" s="58" t="s">
        <v>28</v>
      </c>
      <c r="C7" s="35" t="s">
        <v>307</v>
      </c>
      <c r="D7" s="191">
        <f>(D5/D6)</f>
        <v>0.28888888888888886</v>
      </c>
      <c r="E7" s="191">
        <f t="shared" ref="E7:H7" si="8">(E5/E6)</f>
        <v>0.31372549019607843</v>
      </c>
      <c r="F7" s="191">
        <f t="shared" si="8"/>
        <v>0.32258064516129031</v>
      </c>
      <c r="G7" s="76">
        <f t="shared" si="8"/>
        <v>0.39622641509433965</v>
      </c>
      <c r="H7" s="76">
        <f t="shared" si="8"/>
        <v>0.32758620689655171</v>
      </c>
      <c r="I7" s="76">
        <f>(I5/I6)</f>
        <v>0.44736842105263158</v>
      </c>
      <c r="J7" s="76">
        <f t="shared" ref="J7:K7" si="9">(J5/J6)</f>
        <v>0.43902439024390244</v>
      </c>
      <c r="K7" s="76">
        <f t="shared" si="9"/>
        <v>0.44</v>
      </c>
      <c r="L7" s="97">
        <f t="shared" ref="L7" si="10">(L5/L6)</f>
        <v>0.40416666666666667</v>
      </c>
      <c r="M7" s="125"/>
      <c r="N7" s="125"/>
      <c r="O7" s="125"/>
      <c r="P7" s="125"/>
      <c r="Q7" s="76">
        <f t="shared" ref="Q7:T7" si="11">(Q5/Q6)</f>
        <v>0.4375</v>
      </c>
      <c r="R7" s="76">
        <f t="shared" si="11"/>
        <v>0.50877192982456143</v>
      </c>
      <c r="S7" s="76">
        <f t="shared" si="11"/>
        <v>0.38709677419354838</v>
      </c>
      <c r="T7" s="76">
        <f t="shared" si="11"/>
        <v>0.4</v>
      </c>
      <c r="U7" s="96">
        <f t="shared" ref="U7:AA7" si="12">(U5/U6)</f>
        <v>0.32258064516129031</v>
      </c>
      <c r="V7" s="97">
        <f t="shared" si="12"/>
        <v>0.4098360655737705</v>
      </c>
      <c r="W7" s="125"/>
      <c r="X7" s="125"/>
      <c r="Y7" s="125"/>
      <c r="Z7" s="125"/>
      <c r="AA7" s="104">
        <f t="shared" si="12"/>
        <v>0.40733944954128443</v>
      </c>
      <c r="AB7" s="126"/>
      <c r="AC7" s="126"/>
      <c r="AD7" s="126"/>
      <c r="AE7" s="126"/>
    </row>
    <row r="8" spans="2:31" ht="24" x14ac:dyDescent="0.25">
      <c r="B8" s="26" t="s">
        <v>318</v>
      </c>
      <c r="C8" s="116" t="s">
        <v>307</v>
      </c>
      <c r="D8" s="116">
        <v>13</v>
      </c>
      <c r="E8" s="116">
        <v>16</v>
      </c>
      <c r="F8" s="116">
        <v>20</v>
      </c>
      <c r="G8" s="117">
        <v>21</v>
      </c>
      <c r="H8" s="117">
        <v>23</v>
      </c>
      <c r="I8" s="117">
        <v>17</v>
      </c>
      <c r="J8" s="117">
        <v>19</v>
      </c>
      <c r="K8" s="117">
        <v>22</v>
      </c>
      <c r="L8" s="118">
        <f t="shared" si="0"/>
        <v>102</v>
      </c>
      <c r="M8" s="118">
        <f t="shared" si="1"/>
        <v>20.399999999999999</v>
      </c>
      <c r="N8" s="118">
        <f t="shared" si="2"/>
        <v>6</v>
      </c>
      <c r="O8" s="119">
        <f t="shared" si="3"/>
        <v>2.1540659228538015</v>
      </c>
      <c r="P8" s="119">
        <f>(U8-M8)</f>
        <v>-0.39999999999999858</v>
      </c>
      <c r="Q8" s="117">
        <v>29</v>
      </c>
      <c r="R8" s="117">
        <v>30</v>
      </c>
      <c r="S8" s="117">
        <v>25</v>
      </c>
      <c r="T8" s="117">
        <v>24</v>
      </c>
      <c r="U8" s="120">
        <v>20</v>
      </c>
      <c r="V8" s="118">
        <f>SUM(Q8:U8)</f>
        <v>128</v>
      </c>
      <c r="W8" s="118">
        <f>AVERAGE(Q8:U8)</f>
        <v>25.6</v>
      </c>
      <c r="X8" s="118">
        <f>MAX(Q8:U8)-MIN(Q8:U8)</f>
        <v>10</v>
      </c>
      <c r="Y8" s="119">
        <f>_xlfn.STDEV.P(Q8:U8)</f>
        <v>3.6110940170535577</v>
      </c>
      <c r="Z8" s="119">
        <f>(U8-W8)</f>
        <v>-5.6000000000000014</v>
      </c>
      <c r="AA8" s="121">
        <f t="shared" si="4"/>
        <v>230</v>
      </c>
      <c r="AB8" s="122">
        <f t="shared" si="5"/>
        <v>23</v>
      </c>
      <c r="AC8" s="121">
        <f t="shared" si="6"/>
        <v>13</v>
      </c>
      <c r="AD8" s="122">
        <f t="shared" si="7"/>
        <v>3.9496835316262997</v>
      </c>
      <c r="AE8" s="122">
        <f>(U8-AB8)</f>
        <v>-3</v>
      </c>
    </row>
    <row r="9" spans="2:31" ht="24" x14ac:dyDescent="0.25">
      <c r="B9" s="147" t="s">
        <v>430</v>
      </c>
      <c r="C9" s="148" t="s">
        <v>307</v>
      </c>
      <c r="D9" s="148">
        <v>46</v>
      </c>
      <c r="E9" s="148">
        <v>53</v>
      </c>
      <c r="F9" s="148">
        <v>62</v>
      </c>
      <c r="G9" s="149">
        <v>57</v>
      </c>
      <c r="H9" s="149">
        <v>66</v>
      </c>
      <c r="I9" s="149">
        <v>40</v>
      </c>
      <c r="J9" s="149">
        <v>42</v>
      </c>
      <c r="K9" s="149">
        <v>50</v>
      </c>
      <c r="L9" s="15">
        <f t="shared" si="0"/>
        <v>255</v>
      </c>
      <c r="M9" s="15">
        <f t="shared" si="1"/>
        <v>51</v>
      </c>
      <c r="N9" s="15">
        <f t="shared" si="2"/>
        <v>26</v>
      </c>
      <c r="O9" s="69">
        <f t="shared" si="3"/>
        <v>9.633275663033837</v>
      </c>
      <c r="P9" s="159">
        <f>(U9-M9)</f>
        <v>12</v>
      </c>
      <c r="Q9" s="149">
        <v>66</v>
      </c>
      <c r="R9" s="149">
        <v>58</v>
      </c>
      <c r="S9" s="149">
        <v>64</v>
      </c>
      <c r="T9" s="149">
        <v>60</v>
      </c>
      <c r="U9" s="151">
        <v>63</v>
      </c>
      <c r="V9" s="150">
        <f>SUM(Q9:U9)</f>
        <v>311</v>
      </c>
      <c r="W9" s="69">
        <f>AVERAGE(Q9:U9)</f>
        <v>62.2</v>
      </c>
      <c r="X9" s="150">
        <f>MAX(Q9:U9)-MIN(Q9:U9)</f>
        <v>8</v>
      </c>
      <c r="Y9" s="69">
        <f>_xlfn.STDEV.P(Q9:U9)</f>
        <v>2.8565713714171399</v>
      </c>
      <c r="Z9" s="159">
        <f>(U9-W9)</f>
        <v>0.79999999999999716</v>
      </c>
      <c r="AA9" s="17">
        <f t="shared" si="4"/>
        <v>566</v>
      </c>
      <c r="AB9" s="73">
        <f t="shared" si="5"/>
        <v>56.6</v>
      </c>
      <c r="AC9" s="17">
        <f t="shared" si="6"/>
        <v>26</v>
      </c>
      <c r="AD9" s="73">
        <f t="shared" si="7"/>
        <v>9.0465463023189141</v>
      </c>
      <c r="AE9" s="158">
        <f>(U9-AB9)</f>
        <v>6.3999999999999986</v>
      </c>
    </row>
    <row r="10" spans="2:31" ht="15.75" thickBot="1" x14ac:dyDescent="0.3">
      <c r="B10" s="58" t="s">
        <v>28</v>
      </c>
      <c r="C10" s="35" t="s">
        <v>307</v>
      </c>
      <c r="D10" s="191">
        <f>(D8/D9)</f>
        <v>0.28260869565217389</v>
      </c>
      <c r="E10" s="191">
        <f t="shared" ref="E10:H10" si="13">(E8/E9)</f>
        <v>0.30188679245283018</v>
      </c>
      <c r="F10" s="191">
        <f t="shared" si="13"/>
        <v>0.32258064516129031</v>
      </c>
      <c r="G10" s="76">
        <f t="shared" si="13"/>
        <v>0.36842105263157893</v>
      </c>
      <c r="H10" s="76">
        <f t="shared" si="13"/>
        <v>0.34848484848484851</v>
      </c>
      <c r="I10" s="76">
        <f>(I8/I9)</f>
        <v>0.42499999999999999</v>
      </c>
      <c r="J10" s="76">
        <f t="shared" ref="J10:K10" si="14">(J8/J9)</f>
        <v>0.45238095238095238</v>
      </c>
      <c r="K10" s="76">
        <f t="shared" si="14"/>
        <v>0.44</v>
      </c>
      <c r="L10" s="97">
        <f t="shared" ref="L10" si="15">(L8/L9)</f>
        <v>0.4</v>
      </c>
      <c r="M10" s="125"/>
      <c r="N10" s="125"/>
      <c r="O10" s="125"/>
      <c r="P10" s="125"/>
      <c r="Q10" s="76">
        <f t="shared" ref="Q10:T10" si="16">(Q8/Q9)</f>
        <v>0.43939393939393939</v>
      </c>
      <c r="R10" s="76">
        <f t="shared" si="16"/>
        <v>0.51724137931034486</v>
      </c>
      <c r="S10" s="76">
        <f t="shared" si="16"/>
        <v>0.390625</v>
      </c>
      <c r="T10" s="76">
        <f t="shared" si="16"/>
        <v>0.4</v>
      </c>
      <c r="U10" s="96">
        <f t="shared" ref="U10:AA10" si="17">(U8/U9)</f>
        <v>0.31746031746031744</v>
      </c>
      <c r="V10" s="97">
        <f t="shared" si="17"/>
        <v>0.41157556270096463</v>
      </c>
      <c r="W10" s="125"/>
      <c r="X10" s="125"/>
      <c r="Y10" s="125"/>
      <c r="Z10" s="125"/>
      <c r="AA10" s="104">
        <f t="shared" si="17"/>
        <v>0.40636042402826855</v>
      </c>
      <c r="AB10" s="126"/>
      <c r="AC10" s="126"/>
      <c r="AD10" s="126"/>
      <c r="AE10" s="126"/>
    </row>
    <row r="11" spans="2:31" ht="24" x14ac:dyDescent="0.25">
      <c r="B11" s="26" t="s">
        <v>319</v>
      </c>
      <c r="C11" s="116" t="s">
        <v>307</v>
      </c>
      <c r="D11" s="116">
        <v>19</v>
      </c>
      <c r="E11" s="116">
        <v>22</v>
      </c>
      <c r="F11" s="116">
        <v>24</v>
      </c>
      <c r="G11" s="117">
        <v>31</v>
      </c>
      <c r="H11" s="117">
        <v>35</v>
      </c>
      <c r="I11" s="117">
        <v>26</v>
      </c>
      <c r="J11" s="117">
        <v>26</v>
      </c>
      <c r="K11" s="117">
        <v>28</v>
      </c>
      <c r="L11" s="118">
        <f t="shared" si="0"/>
        <v>146</v>
      </c>
      <c r="M11" s="118">
        <f t="shared" si="1"/>
        <v>29.2</v>
      </c>
      <c r="N11" s="118">
        <f t="shared" si="2"/>
        <v>9</v>
      </c>
      <c r="O11" s="119">
        <f t="shared" si="3"/>
        <v>3.4292856398964493</v>
      </c>
      <c r="P11" s="119">
        <f>(U11-M11)</f>
        <v>-4.1999999999999993</v>
      </c>
      <c r="Q11" s="117">
        <v>36</v>
      </c>
      <c r="R11" s="117">
        <v>42</v>
      </c>
      <c r="S11" s="117">
        <v>39</v>
      </c>
      <c r="T11" s="117">
        <v>34</v>
      </c>
      <c r="U11" s="120">
        <v>25</v>
      </c>
      <c r="V11" s="118">
        <f>SUM(Q11:U11)</f>
        <v>176</v>
      </c>
      <c r="W11" s="118">
        <f>AVERAGE(Q11:U11)</f>
        <v>35.200000000000003</v>
      </c>
      <c r="X11" s="118">
        <f>MAX(Q11:U11)-MIN(Q11:U11)</f>
        <v>17</v>
      </c>
      <c r="Y11" s="119">
        <f>_xlfn.STDEV.P(Q11:U11)</f>
        <v>5.7758116312774606</v>
      </c>
      <c r="Z11" s="119">
        <f>(U11-W11)</f>
        <v>-10.200000000000003</v>
      </c>
      <c r="AA11" s="121">
        <f t="shared" si="4"/>
        <v>322</v>
      </c>
      <c r="AB11" s="122">
        <f t="shared" si="5"/>
        <v>32.200000000000003</v>
      </c>
      <c r="AC11" s="121">
        <f t="shared" si="6"/>
        <v>17</v>
      </c>
      <c r="AD11" s="122">
        <f t="shared" si="7"/>
        <v>5.6178287620752556</v>
      </c>
      <c r="AE11" s="122">
        <f>(U11-AB11)</f>
        <v>-7.2000000000000028</v>
      </c>
    </row>
    <row r="12" spans="2:31" ht="24" x14ac:dyDescent="0.25">
      <c r="B12" s="147" t="s">
        <v>431</v>
      </c>
      <c r="C12" s="148" t="s">
        <v>307</v>
      </c>
      <c r="D12" s="148">
        <v>66</v>
      </c>
      <c r="E12" s="148">
        <v>74</v>
      </c>
      <c r="F12" s="148">
        <v>82</v>
      </c>
      <c r="G12" s="149">
        <v>76</v>
      </c>
      <c r="H12" s="149">
        <v>93</v>
      </c>
      <c r="I12" s="149">
        <v>52</v>
      </c>
      <c r="J12" s="149">
        <v>59</v>
      </c>
      <c r="K12" s="149">
        <v>67</v>
      </c>
      <c r="L12" s="15">
        <f t="shared" si="0"/>
        <v>347</v>
      </c>
      <c r="M12" s="15">
        <f t="shared" si="1"/>
        <v>69.400000000000006</v>
      </c>
      <c r="N12" s="15">
        <f t="shared" si="2"/>
        <v>41</v>
      </c>
      <c r="O12" s="69">
        <f t="shared" si="3"/>
        <v>14.263239463740346</v>
      </c>
      <c r="P12" s="69">
        <f>(U12-M12)</f>
        <v>15.599999999999994</v>
      </c>
      <c r="Q12" s="149">
        <v>86</v>
      </c>
      <c r="R12" s="149">
        <v>81</v>
      </c>
      <c r="S12" s="149">
        <v>90</v>
      </c>
      <c r="T12" s="149">
        <v>80</v>
      </c>
      <c r="U12" s="151">
        <v>85</v>
      </c>
      <c r="V12" s="150">
        <f>SUM(Q12:U12)</f>
        <v>422</v>
      </c>
      <c r="W12" s="69">
        <f>AVERAGE(Q12:U12)</f>
        <v>84.4</v>
      </c>
      <c r="X12" s="150">
        <f>MAX(Q12:U12)-MIN(Q12:U12)</f>
        <v>10</v>
      </c>
      <c r="Y12" s="69">
        <f>_xlfn.STDEV.P(Q12:U12)</f>
        <v>3.6110940170535577</v>
      </c>
      <c r="Z12" s="69">
        <f>(U12-W12)</f>
        <v>0.59999999999999432</v>
      </c>
      <c r="AA12" s="17">
        <f t="shared" si="4"/>
        <v>769</v>
      </c>
      <c r="AB12" s="73">
        <f t="shared" si="5"/>
        <v>76.900000000000006</v>
      </c>
      <c r="AC12" s="17">
        <f t="shared" si="6"/>
        <v>41</v>
      </c>
      <c r="AD12" s="73">
        <f t="shared" si="7"/>
        <v>12.825365491868059</v>
      </c>
      <c r="AE12" s="73">
        <f>(U12-AB12)</f>
        <v>8.0999999999999943</v>
      </c>
    </row>
    <row r="13" spans="2:31" ht="15.75" thickBot="1" x14ac:dyDescent="0.3">
      <c r="B13" s="58" t="s">
        <v>28</v>
      </c>
      <c r="C13" s="35" t="s">
        <v>307</v>
      </c>
      <c r="D13" s="191">
        <f>(D11/D12)</f>
        <v>0.2878787878787879</v>
      </c>
      <c r="E13" s="191">
        <f t="shared" ref="E13:H13" si="18">(E11/E12)</f>
        <v>0.29729729729729731</v>
      </c>
      <c r="F13" s="191">
        <f t="shared" si="18"/>
        <v>0.29268292682926828</v>
      </c>
      <c r="G13" s="76">
        <f t="shared" si="18"/>
        <v>0.40789473684210525</v>
      </c>
      <c r="H13" s="76">
        <f t="shared" si="18"/>
        <v>0.37634408602150538</v>
      </c>
      <c r="I13" s="76">
        <f>(I11/I12)</f>
        <v>0.5</v>
      </c>
      <c r="J13" s="76">
        <f t="shared" ref="J13:K13" si="19">(J11/J12)</f>
        <v>0.44067796610169491</v>
      </c>
      <c r="K13" s="76">
        <f t="shared" si="19"/>
        <v>0.41791044776119401</v>
      </c>
      <c r="L13" s="97">
        <f t="shared" ref="L13" si="20">(L11/L12)</f>
        <v>0.4207492795389049</v>
      </c>
      <c r="M13" s="125"/>
      <c r="N13" s="125"/>
      <c r="O13" s="125"/>
      <c r="P13" s="125"/>
      <c r="Q13" s="76">
        <f t="shared" ref="Q13:T13" si="21">(Q11/Q12)</f>
        <v>0.41860465116279072</v>
      </c>
      <c r="R13" s="76">
        <f t="shared" si="21"/>
        <v>0.51851851851851849</v>
      </c>
      <c r="S13" s="76">
        <f t="shared" si="21"/>
        <v>0.43333333333333335</v>
      </c>
      <c r="T13" s="76">
        <f t="shared" si="21"/>
        <v>0.42499999999999999</v>
      </c>
      <c r="U13" s="96">
        <f t="shared" ref="U13:AA13" si="22">(U11/U12)</f>
        <v>0.29411764705882354</v>
      </c>
      <c r="V13" s="97">
        <f t="shared" si="22"/>
        <v>0.41706161137440756</v>
      </c>
      <c r="W13" s="125"/>
      <c r="X13" s="125"/>
      <c r="Y13" s="125"/>
      <c r="Z13" s="125"/>
      <c r="AA13" s="104">
        <f t="shared" si="22"/>
        <v>0.41872561768530558</v>
      </c>
      <c r="AB13" s="126"/>
      <c r="AC13" s="126"/>
      <c r="AD13" s="126"/>
      <c r="AE13" s="126"/>
    </row>
    <row r="14" spans="2:31" ht="24" x14ac:dyDescent="0.25">
      <c r="B14" s="26" t="s">
        <v>320</v>
      </c>
      <c r="C14" s="116" t="s">
        <v>307</v>
      </c>
      <c r="D14" s="116">
        <v>27</v>
      </c>
      <c r="E14" s="116">
        <v>31</v>
      </c>
      <c r="F14" s="116">
        <v>45</v>
      </c>
      <c r="G14" s="117">
        <v>61</v>
      </c>
      <c r="H14" s="117">
        <v>53</v>
      </c>
      <c r="I14" s="117">
        <v>41</v>
      </c>
      <c r="J14" s="117">
        <v>36</v>
      </c>
      <c r="K14" s="117">
        <v>45</v>
      </c>
      <c r="L14" s="118">
        <f t="shared" si="0"/>
        <v>236</v>
      </c>
      <c r="M14" s="118">
        <f t="shared" si="1"/>
        <v>47.2</v>
      </c>
      <c r="N14" s="118">
        <f t="shared" si="2"/>
        <v>25</v>
      </c>
      <c r="O14" s="119">
        <f t="shared" si="3"/>
        <v>8.8634079224641358</v>
      </c>
      <c r="P14" s="119">
        <f>(U14-M14)</f>
        <v>4.7999999999999972</v>
      </c>
      <c r="Q14" s="117">
        <v>73</v>
      </c>
      <c r="R14" s="117">
        <v>77</v>
      </c>
      <c r="S14" s="117">
        <v>60</v>
      </c>
      <c r="T14" s="117">
        <v>60</v>
      </c>
      <c r="U14" s="120">
        <v>52</v>
      </c>
      <c r="V14" s="118">
        <f>SUM(Q14:U14)</f>
        <v>322</v>
      </c>
      <c r="W14" s="118">
        <f>AVERAGE(Q14:U14)</f>
        <v>64.400000000000006</v>
      </c>
      <c r="X14" s="118">
        <f>MAX(Q14:U14)-MIN(Q14:U14)</f>
        <v>25</v>
      </c>
      <c r="Y14" s="119">
        <f>_xlfn.STDEV.P(Q14:U14)</f>
        <v>9.2217135067188032</v>
      </c>
      <c r="Z14" s="119">
        <f>(U14-W14)</f>
        <v>-12.400000000000006</v>
      </c>
      <c r="AA14" s="121">
        <f t="shared" si="4"/>
        <v>558</v>
      </c>
      <c r="AB14" s="122">
        <f t="shared" si="5"/>
        <v>55.8</v>
      </c>
      <c r="AC14" s="121">
        <f t="shared" si="6"/>
        <v>41</v>
      </c>
      <c r="AD14" s="122">
        <f t="shared" si="7"/>
        <v>12.480384609458156</v>
      </c>
      <c r="AE14" s="122">
        <f>(U14-AB14)</f>
        <v>-3.7999999999999972</v>
      </c>
    </row>
    <row r="15" spans="2:31" ht="24" x14ac:dyDescent="0.25">
      <c r="B15" s="147" t="s">
        <v>432</v>
      </c>
      <c r="C15" s="148" t="s">
        <v>307</v>
      </c>
      <c r="D15" s="148">
        <v>95</v>
      </c>
      <c r="E15" s="148">
        <v>108</v>
      </c>
      <c r="F15" s="148">
        <v>144</v>
      </c>
      <c r="G15" s="149">
        <v>141</v>
      </c>
      <c r="H15" s="149">
        <v>144</v>
      </c>
      <c r="I15" s="149">
        <v>90</v>
      </c>
      <c r="J15" s="149">
        <v>103</v>
      </c>
      <c r="K15" s="149">
        <v>111</v>
      </c>
      <c r="L15" s="15">
        <f t="shared" si="0"/>
        <v>589</v>
      </c>
      <c r="M15" s="15">
        <f t="shared" si="1"/>
        <v>117.8</v>
      </c>
      <c r="N15" s="15">
        <f t="shared" si="2"/>
        <v>54</v>
      </c>
      <c r="O15" s="69">
        <f t="shared" si="3"/>
        <v>21.273457640919588</v>
      </c>
      <c r="P15" s="69">
        <f>(U15-M15)</f>
        <v>57.2</v>
      </c>
      <c r="Q15" s="149">
        <v>168</v>
      </c>
      <c r="R15" s="149">
        <v>150</v>
      </c>
      <c r="S15" s="149">
        <v>162</v>
      </c>
      <c r="T15" s="149">
        <v>144</v>
      </c>
      <c r="U15" s="151">
        <v>175</v>
      </c>
      <c r="V15" s="150">
        <f>SUM(Q15:U15)</f>
        <v>799</v>
      </c>
      <c r="W15" s="69">
        <f>AVERAGE(Q15:U15)</f>
        <v>159.80000000000001</v>
      </c>
      <c r="X15" s="150">
        <f>MAX(Q15:U15)-MIN(Q15:U15)</f>
        <v>31</v>
      </c>
      <c r="Y15" s="69">
        <f>_xlfn.STDEV.P(Q15:U15)</f>
        <v>11.391224692718513</v>
      </c>
      <c r="Z15" s="69">
        <f>(U15-W15)</f>
        <v>15.199999999999989</v>
      </c>
      <c r="AA15" s="17">
        <f t="shared" si="4"/>
        <v>1388</v>
      </c>
      <c r="AB15" s="73">
        <f t="shared" si="5"/>
        <v>138.80000000000001</v>
      </c>
      <c r="AC15" s="17">
        <f t="shared" si="6"/>
        <v>85</v>
      </c>
      <c r="AD15" s="73">
        <f t="shared" si="7"/>
        <v>27.058455240460422</v>
      </c>
      <c r="AE15" s="73">
        <f>(U15-AB15)</f>
        <v>36.199999999999989</v>
      </c>
    </row>
    <row r="16" spans="2:31" x14ac:dyDescent="0.25">
      <c r="B16" s="61" t="s">
        <v>28</v>
      </c>
      <c r="C16" s="68" t="s">
        <v>307</v>
      </c>
      <c r="D16" s="245">
        <f>(D14/D15)</f>
        <v>0.28421052631578947</v>
      </c>
      <c r="E16" s="245">
        <f t="shared" ref="E16:H16" si="23">(E14/E15)</f>
        <v>0.28703703703703703</v>
      </c>
      <c r="F16" s="245">
        <f t="shared" si="23"/>
        <v>0.3125</v>
      </c>
      <c r="G16" s="75">
        <f t="shared" si="23"/>
        <v>0.43262411347517732</v>
      </c>
      <c r="H16" s="75">
        <f t="shared" si="23"/>
        <v>0.36805555555555558</v>
      </c>
      <c r="I16" s="75">
        <f>(I14/I15)</f>
        <v>0.45555555555555555</v>
      </c>
      <c r="J16" s="75">
        <f t="shared" ref="J16:K16" si="24">(J14/J15)</f>
        <v>0.34951456310679613</v>
      </c>
      <c r="K16" s="75">
        <f t="shared" si="24"/>
        <v>0.40540540540540543</v>
      </c>
      <c r="L16" s="113">
        <f t="shared" ref="L16" si="25">(L14/L15)</f>
        <v>0.40067911714770799</v>
      </c>
      <c r="M16" s="157"/>
      <c r="N16" s="157"/>
      <c r="O16" s="157"/>
      <c r="P16" s="157"/>
      <c r="Q16" s="75">
        <f t="shared" ref="Q16:T16" si="26">(Q14/Q15)</f>
        <v>0.43452380952380953</v>
      </c>
      <c r="R16" s="75">
        <f t="shared" si="26"/>
        <v>0.51333333333333331</v>
      </c>
      <c r="S16" s="75">
        <f t="shared" si="26"/>
        <v>0.37037037037037035</v>
      </c>
      <c r="T16" s="75">
        <f t="shared" si="26"/>
        <v>0.41666666666666669</v>
      </c>
      <c r="U16" s="111">
        <f t="shared" ref="U16:V16" si="27">(U14/U15)</f>
        <v>0.29714285714285715</v>
      </c>
      <c r="V16" s="113">
        <f t="shared" si="27"/>
        <v>0.40300375469336669</v>
      </c>
      <c r="W16" s="157"/>
      <c r="X16" s="157"/>
      <c r="Y16" s="157"/>
      <c r="Z16" s="157"/>
      <c r="AA16" s="112">
        <f>(AA14/AA15)</f>
        <v>0.40201729106628242</v>
      </c>
      <c r="AB16" s="156"/>
      <c r="AC16" s="156"/>
      <c r="AD16" s="156"/>
      <c r="AE16" s="156"/>
    </row>
    <row r="17" spans="2:31" x14ac:dyDescent="0.25">
      <c r="B17" s="294" t="s">
        <v>339</v>
      </c>
      <c r="C17" s="294"/>
      <c r="D17" s="294"/>
      <c r="E17" s="294"/>
      <c r="F17" s="294"/>
      <c r="G17" s="294"/>
      <c r="H17" s="294"/>
      <c r="I17" s="294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</row>
    <row r="19" spans="2:31" x14ac:dyDescent="0.25">
      <c r="B19" s="271"/>
      <c r="C19" s="283" t="s">
        <v>285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</row>
    <row r="20" spans="2:31" ht="24.75" thickBot="1" x14ac:dyDescent="0.3">
      <c r="B20" s="18"/>
      <c r="C20" s="19">
        <v>2009</v>
      </c>
      <c r="D20" s="19">
        <v>2010</v>
      </c>
      <c r="E20" s="19">
        <v>2011</v>
      </c>
      <c r="F20" s="19">
        <v>2012</v>
      </c>
      <c r="G20" s="20">
        <v>2013</v>
      </c>
      <c r="H20" s="20">
        <v>2014</v>
      </c>
      <c r="I20" s="20">
        <v>2015</v>
      </c>
      <c r="J20" s="20">
        <v>2016</v>
      </c>
      <c r="K20" s="20">
        <v>2017</v>
      </c>
      <c r="L20" s="21" t="s">
        <v>0</v>
      </c>
      <c r="M20" s="21" t="s">
        <v>1</v>
      </c>
      <c r="N20" s="21" t="s">
        <v>2</v>
      </c>
      <c r="O20" s="21" t="s">
        <v>3</v>
      </c>
      <c r="P20" s="21" t="s">
        <v>435</v>
      </c>
      <c r="Q20" s="20">
        <v>2018</v>
      </c>
      <c r="R20" s="20">
        <v>2019</v>
      </c>
      <c r="S20" s="20">
        <v>2020</v>
      </c>
      <c r="T20" s="20">
        <v>2021</v>
      </c>
      <c r="U20" s="22">
        <v>2022</v>
      </c>
      <c r="V20" s="21" t="s">
        <v>0</v>
      </c>
      <c r="W20" s="21" t="s">
        <v>1</v>
      </c>
      <c r="X20" s="21" t="s">
        <v>2</v>
      </c>
      <c r="Y20" s="21" t="s">
        <v>3</v>
      </c>
      <c r="Z20" s="21" t="s">
        <v>435</v>
      </c>
      <c r="AA20" s="23" t="s">
        <v>5</v>
      </c>
      <c r="AB20" s="23" t="s">
        <v>6</v>
      </c>
      <c r="AC20" s="23" t="s">
        <v>7</v>
      </c>
      <c r="AD20" s="23" t="s">
        <v>8</v>
      </c>
      <c r="AE20" s="23" t="s">
        <v>435</v>
      </c>
    </row>
    <row r="21" spans="2:31" ht="24" x14ac:dyDescent="0.25">
      <c r="B21" s="26" t="s">
        <v>227</v>
      </c>
      <c r="C21" s="13" t="s">
        <v>307</v>
      </c>
      <c r="D21" s="13">
        <v>1</v>
      </c>
      <c r="E21" s="13">
        <v>1</v>
      </c>
      <c r="F21" s="13">
        <v>2</v>
      </c>
      <c r="G21" s="14">
        <v>1</v>
      </c>
      <c r="H21" s="14">
        <v>3</v>
      </c>
      <c r="I21" s="14">
        <v>1</v>
      </c>
      <c r="J21" s="14">
        <v>0</v>
      </c>
      <c r="K21" s="14">
        <v>2</v>
      </c>
      <c r="L21" s="15">
        <f>SUM(G21:K21)</f>
        <v>7</v>
      </c>
      <c r="M21" s="15">
        <f>AVERAGE(G21:K21)</f>
        <v>1.4</v>
      </c>
      <c r="N21" s="15">
        <f>MAX(G21:K21)-MIN(G21:K21)</f>
        <v>3</v>
      </c>
      <c r="O21" s="69">
        <f>_xlfn.STDEV.P(G21:K21)</f>
        <v>1.019803902718557</v>
      </c>
      <c r="P21" s="69">
        <f>(U21-M21)</f>
        <v>2.6</v>
      </c>
      <c r="Q21" s="14">
        <v>4</v>
      </c>
      <c r="R21" s="14">
        <v>4</v>
      </c>
      <c r="S21" s="14">
        <v>2</v>
      </c>
      <c r="T21" s="14">
        <v>1</v>
      </c>
      <c r="U21" s="16">
        <v>4</v>
      </c>
      <c r="V21" s="15">
        <f>SUM(Q21:U21)</f>
        <v>15</v>
      </c>
      <c r="W21" s="15">
        <f>AVERAGE(Q21:U21)</f>
        <v>3</v>
      </c>
      <c r="X21" s="15">
        <f>MAX(Q21:U21)-MIN(Q21:U21)</f>
        <v>3</v>
      </c>
      <c r="Y21" s="69">
        <f>_xlfn.STDEV.P(Q21:U21)</f>
        <v>1.2649110640673518</v>
      </c>
      <c r="Z21" s="69">
        <f>(U21-W21)</f>
        <v>1</v>
      </c>
      <c r="AA21" s="17">
        <f>SUM(Q21:U21,G21:K21)</f>
        <v>22</v>
      </c>
      <c r="AB21" s="73">
        <f>AVERAGE(Q21:U21,G21:K21)</f>
        <v>2.2000000000000002</v>
      </c>
      <c r="AC21" s="17">
        <f>MAX(Q21:U21,G21:K21)-MIN(Q21:U21,G21:K21)</f>
        <v>4</v>
      </c>
      <c r="AD21" s="73">
        <f>_xlfn.STDEV.P(Q21:U21,G21:K21)</f>
        <v>1.4</v>
      </c>
      <c r="AE21" s="73">
        <f>(U21-AB21)</f>
        <v>1.7999999999999998</v>
      </c>
    </row>
    <row r="22" spans="2:31" ht="15.75" thickBot="1" x14ac:dyDescent="0.3">
      <c r="B22" s="58" t="s">
        <v>28</v>
      </c>
      <c r="C22" s="35" t="s">
        <v>307</v>
      </c>
      <c r="D22" s="191">
        <f>(D21/D35)</f>
        <v>7.6923076923076927E-2</v>
      </c>
      <c r="E22" s="191">
        <f t="shared" ref="E22:K22" si="28">(E21/E35)</f>
        <v>6.25E-2</v>
      </c>
      <c r="F22" s="191">
        <f t="shared" si="28"/>
        <v>0.1</v>
      </c>
      <c r="G22" s="76">
        <f t="shared" si="28"/>
        <v>4.7619047619047616E-2</v>
      </c>
      <c r="H22" s="76">
        <f t="shared" si="28"/>
        <v>0.13043478260869565</v>
      </c>
      <c r="I22" s="76">
        <f t="shared" si="28"/>
        <v>5.8823529411764705E-2</v>
      </c>
      <c r="J22" s="76">
        <f t="shared" si="28"/>
        <v>0</v>
      </c>
      <c r="K22" s="76">
        <f t="shared" si="28"/>
        <v>9.0909090909090912E-2</v>
      </c>
      <c r="L22" s="97">
        <f t="shared" ref="L22" si="29">(L21/L35)</f>
        <v>6.8627450980392163E-2</v>
      </c>
      <c r="M22" s="106"/>
      <c r="N22" s="106"/>
      <c r="O22" s="106"/>
      <c r="P22" s="106"/>
      <c r="Q22" s="76">
        <f t="shared" ref="Q22:T22" si="30">(Q21/Q35)</f>
        <v>0.13793103448275862</v>
      </c>
      <c r="R22" s="76">
        <f t="shared" si="30"/>
        <v>0.13333333333333333</v>
      </c>
      <c r="S22" s="76">
        <f t="shared" si="30"/>
        <v>0.08</v>
      </c>
      <c r="T22" s="76">
        <f t="shared" si="30"/>
        <v>4.1666666666666664E-2</v>
      </c>
      <c r="U22" s="96">
        <f t="shared" ref="U22:AA22" si="31">(U21/U35)</f>
        <v>0.2</v>
      </c>
      <c r="V22" s="97">
        <f t="shared" si="31"/>
        <v>0.1171875</v>
      </c>
      <c r="W22" s="106"/>
      <c r="X22" s="106"/>
      <c r="Y22" s="106"/>
      <c r="Z22" s="106"/>
      <c r="AA22" s="104">
        <f t="shared" si="31"/>
        <v>9.5652173913043481E-2</v>
      </c>
      <c r="AB22" s="110"/>
      <c r="AC22" s="110"/>
      <c r="AD22" s="110"/>
      <c r="AE22" s="110"/>
    </row>
    <row r="23" spans="2:31" ht="24" x14ac:dyDescent="0.25">
      <c r="B23" s="26" t="s">
        <v>228</v>
      </c>
      <c r="C23" s="13" t="s">
        <v>307</v>
      </c>
      <c r="D23" s="13">
        <v>2</v>
      </c>
      <c r="E23" s="13">
        <v>2</v>
      </c>
      <c r="F23" s="13">
        <v>2</v>
      </c>
      <c r="G23" s="14">
        <v>8</v>
      </c>
      <c r="H23" s="14">
        <v>4</v>
      </c>
      <c r="I23" s="14">
        <v>6</v>
      </c>
      <c r="J23" s="14">
        <v>7</v>
      </c>
      <c r="K23" s="14">
        <v>8</v>
      </c>
      <c r="L23" s="15">
        <f t="shared" ref="L23:L36" si="32">SUM(G23:K23)</f>
        <v>33</v>
      </c>
      <c r="M23" s="15">
        <f t="shared" ref="M23:M36" si="33">AVERAGE(G23:K23)</f>
        <v>6.6</v>
      </c>
      <c r="N23" s="15">
        <f t="shared" ref="N23:N36" si="34">MAX(G23:K23)-MIN(G23:K23)</f>
        <v>4</v>
      </c>
      <c r="O23" s="69">
        <f t="shared" ref="O23:O36" si="35">_xlfn.STDEV.P(G23:K23)</f>
        <v>1.4966629547095767</v>
      </c>
      <c r="P23" s="69">
        <f>(U23-M23)</f>
        <v>4.4000000000000004</v>
      </c>
      <c r="Q23" s="14">
        <v>12</v>
      </c>
      <c r="R23" s="14">
        <v>11</v>
      </c>
      <c r="S23" s="14">
        <v>9</v>
      </c>
      <c r="T23" s="14">
        <v>12</v>
      </c>
      <c r="U23" s="16">
        <v>11</v>
      </c>
      <c r="V23" s="15">
        <f>SUM(Q23:U23)</f>
        <v>55</v>
      </c>
      <c r="W23" s="15">
        <f>AVERAGE(Q23:U23)</f>
        <v>11</v>
      </c>
      <c r="X23" s="15">
        <f>MAX(Q23:U23)-MIN(Q23:U23)</f>
        <v>3</v>
      </c>
      <c r="Y23" s="69">
        <f>_xlfn.STDEV.P(Q23:U23)</f>
        <v>1.0954451150103321</v>
      </c>
      <c r="Z23" s="69">
        <f t="shared" ref="Z23:Z33" si="36">(U23-W23)</f>
        <v>0</v>
      </c>
      <c r="AA23" s="17">
        <f t="shared" ref="AA23:AA36" si="37">SUM(Q23:U23,G23:K23)</f>
        <v>88</v>
      </c>
      <c r="AB23" s="73">
        <f t="shared" ref="AB23:AB36" si="38">AVERAGE(Q23:U23,G23:K23)</f>
        <v>8.8000000000000007</v>
      </c>
      <c r="AC23" s="17">
        <f t="shared" ref="AC23:AC36" si="39">MAX(Q23:U23,G23:K23)-MIN(Q23:U23,G23:K23)</f>
        <v>8</v>
      </c>
      <c r="AD23" s="73">
        <f t="shared" ref="AD23:AD36" si="40">_xlfn.STDEV.P(Q23:U23,G23:K23)</f>
        <v>2.5612496949731396</v>
      </c>
      <c r="AE23" s="73">
        <f t="shared" ref="AE23:AE33" si="41">(U23-AB23)</f>
        <v>2.1999999999999993</v>
      </c>
    </row>
    <row r="24" spans="2:31" ht="15.75" thickBot="1" x14ac:dyDescent="0.3">
      <c r="B24" s="58" t="s">
        <v>28</v>
      </c>
      <c r="C24" s="35" t="s">
        <v>307</v>
      </c>
      <c r="D24" s="191">
        <f>(D23/D35)</f>
        <v>0.15384615384615385</v>
      </c>
      <c r="E24" s="191">
        <f t="shared" ref="E24:K24" si="42">(E23/E35)</f>
        <v>0.125</v>
      </c>
      <c r="F24" s="191">
        <f t="shared" si="42"/>
        <v>0.1</v>
      </c>
      <c r="G24" s="76">
        <f t="shared" si="42"/>
        <v>0.38095238095238093</v>
      </c>
      <c r="H24" s="76">
        <f t="shared" si="42"/>
        <v>0.17391304347826086</v>
      </c>
      <c r="I24" s="76">
        <f t="shared" si="42"/>
        <v>0.35294117647058826</v>
      </c>
      <c r="J24" s="76">
        <f t="shared" si="42"/>
        <v>0.36842105263157893</v>
      </c>
      <c r="K24" s="76">
        <f t="shared" si="42"/>
        <v>0.36363636363636365</v>
      </c>
      <c r="L24" s="97">
        <f t="shared" ref="L24" si="43">(L23/L35)</f>
        <v>0.3235294117647059</v>
      </c>
      <c r="M24" s="106"/>
      <c r="N24" s="106"/>
      <c r="O24" s="106"/>
      <c r="P24" s="106"/>
      <c r="Q24" s="76">
        <f t="shared" ref="Q24:T24" si="44">(Q23/Q35)</f>
        <v>0.41379310344827586</v>
      </c>
      <c r="R24" s="76">
        <f t="shared" si="44"/>
        <v>0.36666666666666664</v>
      </c>
      <c r="S24" s="76">
        <f t="shared" si="44"/>
        <v>0.36</v>
      </c>
      <c r="T24" s="76">
        <f t="shared" si="44"/>
        <v>0.5</v>
      </c>
      <c r="U24" s="96">
        <f t="shared" ref="U24:AA24" si="45">(U23/U35)</f>
        <v>0.55000000000000004</v>
      </c>
      <c r="V24" s="97">
        <f t="shared" si="45"/>
        <v>0.4296875</v>
      </c>
      <c r="W24" s="106"/>
      <c r="X24" s="106"/>
      <c r="Y24" s="106"/>
      <c r="Z24" s="106"/>
      <c r="AA24" s="104">
        <f t="shared" si="45"/>
        <v>0.38260869565217392</v>
      </c>
      <c r="AB24" s="110"/>
      <c r="AC24" s="110"/>
      <c r="AD24" s="110"/>
      <c r="AE24" s="110"/>
    </row>
    <row r="25" spans="2:31" x14ac:dyDescent="0.25">
      <c r="B25" s="26" t="s">
        <v>84</v>
      </c>
      <c r="C25" s="13" t="s">
        <v>307</v>
      </c>
      <c r="D25" s="13">
        <v>3</v>
      </c>
      <c r="E25" s="13">
        <v>6</v>
      </c>
      <c r="F25" s="13">
        <v>4</v>
      </c>
      <c r="G25" s="14">
        <v>2</v>
      </c>
      <c r="H25" s="14">
        <v>2</v>
      </c>
      <c r="I25" s="14">
        <v>3</v>
      </c>
      <c r="J25" s="14">
        <v>1</v>
      </c>
      <c r="K25" s="14">
        <v>7</v>
      </c>
      <c r="L25" s="15">
        <f t="shared" si="32"/>
        <v>15</v>
      </c>
      <c r="M25" s="15">
        <f t="shared" si="33"/>
        <v>3</v>
      </c>
      <c r="N25" s="15">
        <f t="shared" si="34"/>
        <v>6</v>
      </c>
      <c r="O25" s="69">
        <f t="shared" si="35"/>
        <v>2.0976176963403033</v>
      </c>
      <c r="P25" s="69">
        <f>(U25-M25)</f>
        <v>2</v>
      </c>
      <c r="Q25" s="14">
        <v>6</v>
      </c>
      <c r="R25" s="14">
        <v>10</v>
      </c>
      <c r="S25" s="14">
        <v>5</v>
      </c>
      <c r="T25" s="14">
        <v>7</v>
      </c>
      <c r="U25" s="16">
        <v>5</v>
      </c>
      <c r="V25" s="15">
        <f>SUM(Q25:U25)</f>
        <v>33</v>
      </c>
      <c r="W25" s="15">
        <f>AVERAGE(Q25:U25)</f>
        <v>6.6</v>
      </c>
      <c r="X25" s="15">
        <f>MAX(Q25:U25)-MIN(Q25:U25)</f>
        <v>5</v>
      </c>
      <c r="Y25" s="69">
        <f>_xlfn.STDEV.P(Q25:U25)</f>
        <v>1.8547236990991407</v>
      </c>
      <c r="Z25" s="69">
        <f t="shared" si="36"/>
        <v>-1.5999999999999996</v>
      </c>
      <c r="AA25" s="17">
        <f t="shared" si="37"/>
        <v>48</v>
      </c>
      <c r="AB25" s="73">
        <f t="shared" si="38"/>
        <v>4.8</v>
      </c>
      <c r="AC25" s="17">
        <f t="shared" si="39"/>
        <v>9</v>
      </c>
      <c r="AD25" s="73">
        <f t="shared" si="40"/>
        <v>2.6758176320519302</v>
      </c>
      <c r="AE25" s="73">
        <f t="shared" si="41"/>
        <v>0.20000000000000018</v>
      </c>
    </row>
    <row r="26" spans="2:31" ht="15.75" thickBot="1" x14ac:dyDescent="0.3">
      <c r="B26" s="58" t="s">
        <v>28</v>
      </c>
      <c r="C26" s="35" t="s">
        <v>307</v>
      </c>
      <c r="D26" s="191">
        <f>(D25/D35)</f>
        <v>0.23076923076923078</v>
      </c>
      <c r="E26" s="191">
        <f t="shared" ref="E26:K26" si="46">(E25/E35)</f>
        <v>0.375</v>
      </c>
      <c r="F26" s="191">
        <f t="shared" si="46"/>
        <v>0.2</v>
      </c>
      <c r="G26" s="76">
        <f t="shared" si="46"/>
        <v>9.5238095238095233E-2</v>
      </c>
      <c r="H26" s="76">
        <f t="shared" si="46"/>
        <v>8.6956521739130432E-2</v>
      </c>
      <c r="I26" s="76">
        <f t="shared" si="46"/>
        <v>0.17647058823529413</v>
      </c>
      <c r="J26" s="76">
        <f t="shared" si="46"/>
        <v>5.2631578947368418E-2</v>
      </c>
      <c r="K26" s="76">
        <f t="shared" si="46"/>
        <v>0.31818181818181818</v>
      </c>
      <c r="L26" s="97">
        <f t="shared" ref="L26" si="47">(L25/L35)</f>
        <v>0.14705882352941177</v>
      </c>
      <c r="M26" s="106"/>
      <c r="N26" s="106"/>
      <c r="O26" s="106"/>
      <c r="P26" s="106"/>
      <c r="Q26" s="76">
        <f t="shared" ref="Q26:T26" si="48">(Q25/Q35)</f>
        <v>0.20689655172413793</v>
      </c>
      <c r="R26" s="76">
        <f t="shared" si="48"/>
        <v>0.33333333333333331</v>
      </c>
      <c r="S26" s="76">
        <f t="shared" si="48"/>
        <v>0.2</v>
      </c>
      <c r="T26" s="76">
        <f t="shared" si="48"/>
        <v>0.29166666666666669</v>
      </c>
      <c r="U26" s="96">
        <f t="shared" ref="U26:AA26" si="49">(U25/U35)</f>
        <v>0.25</v>
      </c>
      <c r="V26" s="97">
        <f t="shared" si="49"/>
        <v>0.2578125</v>
      </c>
      <c r="W26" s="106"/>
      <c r="X26" s="106"/>
      <c r="Y26" s="106"/>
      <c r="Z26" s="106"/>
      <c r="AA26" s="104">
        <f t="shared" si="49"/>
        <v>0.20869565217391303</v>
      </c>
      <c r="AB26" s="110"/>
      <c r="AC26" s="110"/>
      <c r="AD26" s="110"/>
      <c r="AE26" s="110"/>
    </row>
    <row r="27" spans="2:31" x14ac:dyDescent="0.25">
      <c r="B27" s="26" t="s">
        <v>229</v>
      </c>
      <c r="C27" s="13" t="s">
        <v>307</v>
      </c>
      <c r="D27" s="13">
        <v>0</v>
      </c>
      <c r="E27" s="13">
        <v>0</v>
      </c>
      <c r="F27" s="13">
        <v>0</v>
      </c>
      <c r="G27" s="14">
        <v>3</v>
      </c>
      <c r="H27" s="14">
        <v>0</v>
      </c>
      <c r="I27" s="14">
        <v>0</v>
      </c>
      <c r="J27" s="14">
        <v>0</v>
      </c>
      <c r="K27" s="14">
        <v>1</v>
      </c>
      <c r="L27" s="15">
        <f t="shared" si="32"/>
        <v>4</v>
      </c>
      <c r="M27" s="15">
        <f t="shared" si="33"/>
        <v>0.8</v>
      </c>
      <c r="N27" s="15">
        <f t="shared" si="34"/>
        <v>3</v>
      </c>
      <c r="O27" s="69">
        <f t="shared" si="35"/>
        <v>1.1661903789690602</v>
      </c>
      <c r="P27" s="69">
        <f>(U27-M27)</f>
        <v>0.19999999999999996</v>
      </c>
      <c r="Q27" s="14">
        <v>0</v>
      </c>
      <c r="R27" s="14">
        <v>1</v>
      </c>
      <c r="S27" s="14">
        <v>1</v>
      </c>
      <c r="T27" s="14">
        <v>1</v>
      </c>
      <c r="U27" s="16">
        <v>1</v>
      </c>
      <c r="V27" s="15">
        <f>SUM(Q27:U27)</f>
        <v>4</v>
      </c>
      <c r="W27" s="15">
        <f>AVERAGE(Q27:U27)</f>
        <v>0.8</v>
      </c>
      <c r="X27" s="15">
        <f>MAX(Q27:U27)-MIN(Q27:U27)</f>
        <v>1</v>
      </c>
      <c r="Y27" s="69">
        <f>_xlfn.STDEV.P(Q27:U27)</f>
        <v>0.4</v>
      </c>
      <c r="Z27" s="69">
        <f t="shared" si="36"/>
        <v>0.19999999999999996</v>
      </c>
      <c r="AA27" s="17">
        <f t="shared" si="37"/>
        <v>8</v>
      </c>
      <c r="AB27" s="73">
        <f t="shared" si="38"/>
        <v>0.8</v>
      </c>
      <c r="AC27" s="17">
        <f t="shared" si="39"/>
        <v>3</v>
      </c>
      <c r="AD27" s="73">
        <f t="shared" si="40"/>
        <v>0.87177978870813466</v>
      </c>
      <c r="AE27" s="73">
        <f t="shared" si="41"/>
        <v>0.19999999999999996</v>
      </c>
    </row>
    <row r="28" spans="2:31" ht="15.75" thickBot="1" x14ac:dyDescent="0.3">
      <c r="B28" s="58" t="s">
        <v>28</v>
      </c>
      <c r="C28" s="35" t="s">
        <v>307</v>
      </c>
      <c r="D28" s="191">
        <f>(D27/D35)</f>
        <v>0</v>
      </c>
      <c r="E28" s="191">
        <f t="shared" ref="E28:K28" si="50">(E27/E35)</f>
        <v>0</v>
      </c>
      <c r="F28" s="191">
        <f t="shared" si="50"/>
        <v>0</v>
      </c>
      <c r="G28" s="76">
        <f t="shared" si="50"/>
        <v>0.14285714285714285</v>
      </c>
      <c r="H28" s="76">
        <f t="shared" si="50"/>
        <v>0</v>
      </c>
      <c r="I28" s="76">
        <f t="shared" si="50"/>
        <v>0</v>
      </c>
      <c r="J28" s="76">
        <f t="shared" si="50"/>
        <v>0</v>
      </c>
      <c r="K28" s="76">
        <f t="shared" si="50"/>
        <v>4.5454545454545456E-2</v>
      </c>
      <c r="L28" s="97">
        <f t="shared" ref="L28" si="51">(L27/L35)</f>
        <v>3.9215686274509803E-2</v>
      </c>
      <c r="M28" s="106"/>
      <c r="N28" s="106"/>
      <c r="O28" s="106"/>
      <c r="P28" s="106"/>
      <c r="Q28" s="76">
        <f t="shared" ref="Q28:T28" si="52">(Q27/Q35)</f>
        <v>0</v>
      </c>
      <c r="R28" s="76">
        <f t="shared" si="52"/>
        <v>3.3333333333333333E-2</v>
      </c>
      <c r="S28" s="76">
        <f t="shared" si="52"/>
        <v>0.04</v>
      </c>
      <c r="T28" s="76">
        <f t="shared" si="52"/>
        <v>4.1666666666666664E-2</v>
      </c>
      <c r="U28" s="96">
        <f t="shared" ref="U28:AA28" si="53">(U27/U35)</f>
        <v>0.05</v>
      </c>
      <c r="V28" s="97">
        <f t="shared" si="53"/>
        <v>3.125E-2</v>
      </c>
      <c r="W28" s="106"/>
      <c r="X28" s="106"/>
      <c r="Y28" s="106"/>
      <c r="Z28" s="106"/>
      <c r="AA28" s="104">
        <f t="shared" si="53"/>
        <v>3.4782608695652174E-2</v>
      </c>
      <c r="AB28" s="110"/>
      <c r="AC28" s="110"/>
      <c r="AD28" s="110"/>
      <c r="AE28" s="110"/>
    </row>
    <row r="29" spans="2:31" x14ac:dyDescent="0.25">
      <c r="B29" s="26" t="s">
        <v>230</v>
      </c>
      <c r="C29" s="13" t="s">
        <v>307</v>
      </c>
      <c r="D29" s="13">
        <v>1</v>
      </c>
      <c r="E29" s="13">
        <v>1</v>
      </c>
      <c r="F29" s="13">
        <v>3</v>
      </c>
      <c r="G29" s="14">
        <v>4</v>
      </c>
      <c r="H29" s="14">
        <v>2</v>
      </c>
      <c r="I29" s="14">
        <v>4</v>
      </c>
      <c r="J29" s="14">
        <v>4</v>
      </c>
      <c r="K29" s="14">
        <v>3</v>
      </c>
      <c r="L29" s="15">
        <f t="shared" si="32"/>
        <v>17</v>
      </c>
      <c r="M29" s="15">
        <f t="shared" si="33"/>
        <v>3.4</v>
      </c>
      <c r="N29" s="15">
        <f t="shared" si="34"/>
        <v>2</v>
      </c>
      <c r="O29" s="69">
        <f t="shared" si="35"/>
        <v>0.8</v>
      </c>
      <c r="P29" s="69">
        <f>(U29-M29)</f>
        <v>0.60000000000000009</v>
      </c>
      <c r="Q29" s="14">
        <v>8</v>
      </c>
      <c r="R29" s="14">
        <v>5</v>
      </c>
      <c r="S29" s="14">
        <v>1</v>
      </c>
      <c r="T29" s="14">
        <v>4</v>
      </c>
      <c r="U29" s="16">
        <v>4</v>
      </c>
      <c r="V29" s="15">
        <f>SUM(Q29:U29)</f>
        <v>22</v>
      </c>
      <c r="W29" s="15">
        <f>AVERAGE(Q29:U29)</f>
        <v>4.4000000000000004</v>
      </c>
      <c r="X29" s="15">
        <f>MAX(Q29:U29)-MIN(Q29:U29)</f>
        <v>7</v>
      </c>
      <c r="Y29" s="69">
        <f>_xlfn.STDEV.P(Q29:U29)</f>
        <v>2.2449944320643649</v>
      </c>
      <c r="Z29" s="69">
        <f t="shared" si="36"/>
        <v>-0.40000000000000036</v>
      </c>
      <c r="AA29" s="17">
        <f t="shared" si="37"/>
        <v>39</v>
      </c>
      <c r="AB29" s="73">
        <f t="shared" si="38"/>
        <v>3.9</v>
      </c>
      <c r="AC29" s="17">
        <f t="shared" si="39"/>
        <v>7</v>
      </c>
      <c r="AD29" s="73">
        <f t="shared" si="40"/>
        <v>1.7578395831246945</v>
      </c>
      <c r="AE29" s="73">
        <f t="shared" si="41"/>
        <v>0.10000000000000009</v>
      </c>
    </row>
    <row r="30" spans="2:31" ht="15.75" thickBot="1" x14ac:dyDescent="0.3">
      <c r="B30" s="58" t="s">
        <v>28</v>
      </c>
      <c r="C30" s="35" t="s">
        <v>307</v>
      </c>
      <c r="D30" s="191">
        <f>(D29/D35)</f>
        <v>7.6923076923076927E-2</v>
      </c>
      <c r="E30" s="191">
        <f t="shared" ref="E30:K30" si="54">(E29/E35)</f>
        <v>6.25E-2</v>
      </c>
      <c r="F30" s="191">
        <f t="shared" si="54"/>
        <v>0.15</v>
      </c>
      <c r="G30" s="76">
        <f t="shared" si="54"/>
        <v>0.19047619047619047</v>
      </c>
      <c r="H30" s="76">
        <f t="shared" si="54"/>
        <v>8.6956521739130432E-2</v>
      </c>
      <c r="I30" s="76">
        <f t="shared" si="54"/>
        <v>0.23529411764705882</v>
      </c>
      <c r="J30" s="76">
        <f t="shared" si="54"/>
        <v>0.21052631578947367</v>
      </c>
      <c r="K30" s="76">
        <f t="shared" si="54"/>
        <v>0.13636363636363635</v>
      </c>
      <c r="L30" s="97">
        <f t="shared" ref="L30" si="55">(L29/L35)</f>
        <v>0.16666666666666666</v>
      </c>
      <c r="M30" s="106"/>
      <c r="N30" s="106"/>
      <c r="O30" s="106"/>
      <c r="P30" s="106"/>
      <c r="Q30" s="76">
        <f t="shared" ref="Q30:T30" si="56">(Q29/Q35)</f>
        <v>0.27586206896551724</v>
      </c>
      <c r="R30" s="76">
        <f t="shared" si="56"/>
        <v>0.16666666666666666</v>
      </c>
      <c r="S30" s="76">
        <f t="shared" si="56"/>
        <v>0.04</v>
      </c>
      <c r="T30" s="76">
        <f t="shared" si="56"/>
        <v>0.16666666666666666</v>
      </c>
      <c r="U30" s="96">
        <f t="shared" ref="U30:AA30" si="57">(U29/U35)</f>
        <v>0.2</v>
      </c>
      <c r="V30" s="97">
        <f t="shared" si="57"/>
        <v>0.171875</v>
      </c>
      <c r="W30" s="106"/>
      <c r="X30" s="106"/>
      <c r="Y30" s="106"/>
      <c r="Z30" s="106"/>
      <c r="AA30" s="104">
        <f t="shared" si="57"/>
        <v>0.16956521739130434</v>
      </c>
      <c r="AB30" s="110"/>
      <c r="AC30" s="110"/>
      <c r="AD30" s="110"/>
      <c r="AE30" s="110"/>
    </row>
    <row r="31" spans="2:31" x14ac:dyDescent="0.25">
      <c r="B31" s="26" t="s">
        <v>231</v>
      </c>
      <c r="C31" s="13" t="s">
        <v>307</v>
      </c>
      <c r="D31" s="13">
        <v>0</v>
      </c>
      <c r="E31" s="13">
        <v>2</v>
      </c>
      <c r="F31" s="13">
        <v>0</v>
      </c>
      <c r="G31" s="14">
        <v>3</v>
      </c>
      <c r="H31" s="14">
        <v>4</v>
      </c>
      <c r="I31" s="14">
        <v>2</v>
      </c>
      <c r="J31" s="14">
        <v>2</v>
      </c>
      <c r="K31" s="14">
        <v>2</v>
      </c>
      <c r="L31" s="15">
        <f t="shared" si="32"/>
        <v>13</v>
      </c>
      <c r="M31" s="15">
        <f t="shared" si="33"/>
        <v>2.6</v>
      </c>
      <c r="N31" s="15">
        <f t="shared" si="34"/>
        <v>2</v>
      </c>
      <c r="O31" s="69">
        <f t="shared" si="35"/>
        <v>0.8</v>
      </c>
      <c r="P31" s="69">
        <f>(U31-M31)</f>
        <v>0.39999999999999991</v>
      </c>
      <c r="Q31" s="14">
        <v>2</v>
      </c>
      <c r="R31" s="14">
        <v>3</v>
      </c>
      <c r="S31" s="14">
        <v>3</v>
      </c>
      <c r="T31" s="14">
        <v>1</v>
      </c>
      <c r="U31" s="16">
        <v>3</v>
      </c>
      <c r="V31" s="15">
        <f>SUM(Q31:U31)</f>
        <v>12</v>
      </c>
      <c r="W31" s="15">
        <f>AVERAGE(Q31:U31)</f>
        <v>2.4</v>
      </c>
      <c r="X31" s="15">
        <f>MAX(Q31:U31)-MIN(Q31:U31)</f>
        <v>2</v>
      </c>
      <c r="Y31" s="69">
        <f>_xlfn.STDEV.P(Q31:U31)</f>
        <v>0.8</v>
      </c>
      <c r="Z31" s="69">
        <f t="shared" si="36"/>
        <v>0.60000000000000009</v>
      </c>
      <c r="AA31" s="17">
        <f t="shared" si="37"/>
        <v>25</v>
      </c>
      <c r="AB31" s="73">
        <f t="shared" si="38"/>
        <v>2.5</v>
      </c>
      <c r="AC31" s="17">
        <f t="shared" si="39"/>
        <v>3</v>
      </c>
      <c r="AD31" s="73">
        <f t="shared" si="40"/>
        <v>0.80622577482985502</v>
      </c>
      <c r="AE31" s="73">
        <f t="shared" si="41"/>
        <v>0.5</v>
      </c>
    </row>
    <row r="32" spans="2:31" ht="15.75" thickBot="1" x14ac:dyDescent="0.3">
      <c r="B32" s="58" t="s">
        <v>28</v>
      </c>
      <c r="C32" s="35" t="s">
        <v>307</v>
      </c>
      <c r="D32" s="191">
        <f>(D31/D35)</f>
        <v>0</v>
      </c>
      <c r="E32" s="191">
        <f t="shared" ref="E32:K32" si="58">(E31/E35)</f>
        <v>0.125</v>
      </c>
      <c r="F32" s="191">
        <f t="shared" si="58"/>
        <v>0</v>
      </c>
      <c r="G32" s="76">
        <f t="shared" si="58"/>
        <v>0.14285714285714285</v>
      </c>
      <c r="H32" s="76">
        <f t="shared" si="58"/>
        <v>0.17391304347826086</v>
      </c>
      <c r="I32" s="76">
        <f t="shared" si="58"/>
        <v>0.11764705882352941</v>
      </c>
      <c r="J32" s="76">
        <f t="shared" si="58"/>
        <v>0.10526315789473684</v>
      </c>
      <c r="K32" s="76">
        <f t="shared" si="58"/>
        <v>9.0909090909090912E-2</v>
      </c>
      <c r="L32" s="97">
        <f t="shared" ref="L32" si="59">(L31/L35)</f>
        <v>0.12745098039215685</v>
      </c>
      <c r="M32" s="106"/>
      <c r="N32" s="106"/>
      <c r="O32" s="106"/>
      <c r="P32" s="106"/>
      <c r="Q32" s="76">
        <f t="shared" ref="Q32:T32" si="60">(Q31/Q35)</f>
        <v>6.8965517241379309E-2</v>
      </c>
      <c r="R32" s="76">
        <f t="shared" si="60"/>
        <v>0.1</v>
      </c>
      <c r="S32" s="76">
        <f t="shared" si="60"/>
        <v>0.12</v>
      </c>
      <c r="T32" s="76">
        <f t="shared" si="60"/>
        <v>4.1666666666666664E-2</v>
      </c>
      <c r="U32" s="96">
        <f t="shared" ref="U32:AA32" si="61">(U31/U35)</f>
        <v>0.15</v>
      </c>
      <c r="V32" s="97">
        <f t="shared" si="61"/>
        <v>9.375E-2</v>
      </c>
      <c r="W32" s="106"/>
      <c r="X32" s="106"/>
      <c r="Y32" s="106"/>
      <c r="Z32" s="106"/>
      <c r="AA32" s="104">
        <f t="shared" si="61"/>
        <v>0.10869565217391304</v>
      </c>
      <c r="AB32" s="110"/>
      <c r="AC32" s="110"/>
      <c r="AD32" s="110"/>
      <c r="AE32" s="110"/>
    </row>
    <row r="33" spans="2:31" ht="24" x14ac:dyDescent="0.25">
      <c r="B33" s="26" t="s">
        <v>232</v>
      </c>
      <c r="C33" s="13" t="s">
        <v>307</v>
      </c>
      <c r="D33" s="13">
        <v>1</v>
      </c>
      <c r="E33" s="13">
        <v>2</v>
      </c>
      <c r="F33" s="13">
        <v>5</v>
      </c>
      <c r="G33" s="14">
        <v>2</v>
      </c>
      <c r="H33" s="14">
        <v>1</v>
      </c>
      <c r="I33" s="14">
        <v>1</v>
      </c>
      <c r="J33" s="14">
        <v>3</v>
      </c>
      <c r="K33" s="14">
        <v>2</v>
      </c>
      <c r="L33" s="15">
        <f t="shared" si="32"/>
        <v>9</v>
      </c>
      <c r="M33" s="15">
        <f t="shared" si="33"/>
        <v>1.8</v>
      </c>
      <c r="N33" s="15">
        <f t="shared" si="34"/>
        <v>2</v>
      </c>
      <c r="O33" s="69">
        <f t="shared" si="35"/>
        <v>0.74833147735478833</v>
      </c>
      <c r="P33" s="69">
        <f>(U33-M33)</f>
        <v>1.2</v>
      </c>
      <c r="Q33" s="14">
        <v>4</v>
      </c>
      <c r="R33" s="14">
        <v>3</v>
      </c>
      <c r="S33" s="14">
        <v>3</v>
      </c>
      <c r="T33" s="14">
        <v>1</v>
      </c>
      <c r="U33" s="16">
        <v>3</v>
      </c>
      <c r="V33" s="15">
        <f>SUM(Q33:U33)</f>
        <v>14</v>
      </c>
      <c r="W33" s="15">
        <f>AVERAGE(Q33:U33)</f>
        <v>2.8</v>
      </c>
      <c r="X33" s="15">
        <f>MAX(Q33:U33)-MIN(Q33:U33)</f>
        <v>3</v>
      </c>
      <c r="Y33" s="69">
        <f>_xlfn.STDEV.P(Q33:U33)</f>
        <v>0.9797958971132712</v>
      </c>
      <c r="Z33" s="69">
        <f t="shared" si="36"/>
        <v>0.20000000000000018</v>
      </c>
      <c r="AA33" s="17">
        <f t="shared" si="37"/>
        <v>23</v>
      </c>
      <c r="AB33" s="73">
        <f t="shared" si="38"/>
        <v>2.2999999999999998</v>
      </c>
      <c r="AC33" s="17">
        <f t="shared" si="39"/>
        <v>3</v>
      </c>
      <c r="AD33" s="73">
        <f t="shared" si="40"/>
        <v>1.004987562112089</v>
      </c>
      <c r="AE33" s="73">
        <f t="shared" si="41"/>
        <v>0.70000000000000018</v>
      </c>
    </row>
    <row r="34" spans="2:31" ht="15.75" thickBot="1" x14ac:dyDescent="0.3">
      <c r="B34" s="58" t="s">
        <v>28</v>
      </c>
      <c r="C34" s="35" t="s">
        <v>307</v>
      </c>
      <c r="D34" s="191">
        <f>(D33/D35)</f>
        <v>7.6923076923076927E-2</v>
      </c>
      <c r="E34" s="191">
        <f t="shared" ref="E34:H34" si="62">(E33/E35)</f>
        <v>0.125</v>
      </c>
      <c r="F34" s="191">
        <f t="shared" si="62"/>
        <v>0.25</v>
      </c>
      <c r="G34" s="76">
        <f t="shared" si="62"/>
        <v>9.5238095238095233E-2</v>
      </c>
      <c r="H34" s="76">
        <f t="shared" si="62"/>
        <v>4.3478260869565216E-2</v>
      </c>
      <c r="I34" s="76">
        <f>(I33/I35)</f>
        <v>5.8823529411764705E-2</v>
      </c>
      <c r="J34" s="76">
        <f t="shared" ref="J34:K34" si="63">(J33/J35)</f>
        <v>0.15789473684210525</v>
      </c>
      <c r="K34" s="76">
        <f t="shared" si="63"/>
        <v>9.0909090909090912E-2</v>
      </c>
      <c r="L34" s="97">
        <f t="shared" ref="L34" si="64">(L33/L35)</f>
        <v>8.8235294117647065E-2</v>
      </c>
      <c r="M34" s="106"/>
      <c r="N34" s="106"/>
      <c r="O34" s="106"/>
      <c r="P34" s="106"/>
      <c r="Q34" s="76">
        <f t="shared" ref="Q34:T34" si="65">(Q33/Q35)</f>
        <v>0.13793103448275862</v>
      </c>
      <c r="R34" s="76">
        <f t="shared" si="65"/>
        <v>0.1</v>
      </c>
      <c r="S34" s="76">
        <f t="shared" si="65"/>
        <v>0.12</v>
      </c>
      <c r="T34" s="76">
        <f t="shared" si="65"/>
        <v>4.1666666666666664E-2</v>
      </c>
      <c r="U34" s="96">
        <f t="shared" ref="U34:AA34" si="66">(U33/U35)</f>
        <v>0.15</v>
      </c>
      <c r="V34" s="97">
        <f t="shared" si="66"/>
        <v>0.109375</v>
      </c>
      <c r="W34" s="106"/>
      <c r="X34" s="106"/>
      <c r="Y34" s="106"/>
      <c r="Z34" s="106"/>
      <c r="AA34" s="104">
        <f t="shared" si="66"/>
        <v>0.1</v>
      </c>
      <c r="AB34" s="110"/>
      <c r="AC34" s="110"/>
      <c r="AD34" s="110"/>
      <c r="AE34" s="110"/>
    </row>
    <row r="35" spans="2:31" ht="24" x14ac:dyDescent="0.25">
      <c r="B35" s="26" t="s">
        <v>318</v>
      </c>
      <c r="C35" s="116" t="s">
        <v>307</v>
      </c>
      <c r="D35" s="116">
        <v>13</v>
      </c>
      <c r="E35" s="116">
        <v>16</v>
      </c>
      <c r="F35" s="116">
        <v>20</v>
      </c>
      <c r="G35" s="117">
        <v>21</v>
      </c>
      <c r="H35" s="117">
        <v>23</v>
      </c>
      <c r="I35" s="117">
        <v>17</v>
      </c>
      <c r="J35" s="117">
        <v>19</v>
      </c>
      <c r="K35" s="117">
        <v>22</v>
      </c>
      <c r="L35" s="118">
        <f t="shared" si="32"/>
        <v>102</v>
      </c>
      <c r="M35" s="118">
        <f t="shared" si="33"/>
        <v>20.399999999999999</v>
      </c>
      <c r="N35" s="118">
        <f t="shared" si="34"/>
        <v>6</v>
      </c>
      <c r="O35" s="119">
        <f t="shared" si="35"/>
        <v>2.1540659228538015</v>
      </c>
      <c r="P35" s="119">
        <f>(U35-M35)</f>
        <v>-0.39999999999999858</v>
      </c>
      <c r="Q35" s="117">
        <v>29</v>
      </c>
      <c r="R35" s="117">
        <v>30</v>
      </c>
      <c r="S35" s="117">
        <v>25</v>
      </c>
      <c r="T35" s="117">
        <v>24</v>
      </c>
      <c r="U35" s="120">
        <v>20</v>
      </c>
      <c r="V35" s="118">
        <f>SUM(Q35:U35)</f>
        <v>128</v>
      </c>
      <c r="W35" s="118">
        <f>AVERAGE(Q35:U35)</f>
        <v>25.6</v>
      </c>
      <c r="X35" s="118">
        <f>MAX(Q35:U35)-MIN(Q35:U35)</f>
        <v>10</v>
      </c>
      <c r="Y35" s="119">
        <f>_xlfn.STDEV.P(Q35:U35)</f>
        <v>3.6110940170535577</v>
      </c>
      <c r="Z35" s="119">
        <f>(U35-W35)</f>
        <v>-5.6000000000000014</v>
      </c>
      <c r="AA35" s="121">
        <f t="shared" si="37"/>
        <v>230</v>
      </c>
      <c r="AB35" s="122">
        <f t="shared" si="38"/>
        <v>23</v>
      </c>
      <c r="AC35" s="121">
        <f t="shared" si="39"/>
        <v>13</v>
      </c>
      <c r="AD35" s="122">
        <f t="shared" si="40"/>
        <v>3.9496835316262997</v>
      </c>
      <c r="AE35" s="122">
        <f>(U35-AB35)</f>
        <v>-3</v>
      </c>
    </row>
    <row r="36" spans="2:31" ht="36" x14ac:dyDescent="0.25">
      <c r="B36" s="160" t="s">
        <v>338</v>
      </c>
      <c r="C36" s="13" t="s">
        <v>307</v>
      </c>
      <c r="D36" s="13">
        <v>46</v>
      </c>
      <c r="E36" s="13">
        <v>53</v>
      </c>
      <c r="F36" s="13">
        <v>62</v>
      </c>
      <c r="G36" s="14">
        <v>57</v>
      </c>
      <c r="H36" s="14">
        <v>66</v>
      </c>
      <c r="I36" s="14">
        <v>40</v>
      </c>
      <c r="J36" s="14">
        <v>42</v>
      </c>
      <c r="K36" s="14">
        <v>50</v>
      </c>
      <c r="L36" s="15">
        <f t="shared" si="32"/>
        <v>255</v>
      </c>
      <c r="M36" s="15">
        <f t="shared" si="33"/>
        <v>51</v>
      </c>
      <c r="N36" s="15">
        <f t="shared" si="34"/>
        <v>26</v>
      </c>
      <c r="O36" s="69">
        <f t="shared" si="35"/>
        <v>9.633275663033837</v>
      </c>
      <c r="P36" s="15">
        <f>(U36-M36)</f>
        <v>12</v>
      </c>
      <c r="Q36" s="14">
        <v>66</v>
      </c>
      <c r="R36" s="14">
        <v>58</v>
      </c>
      <c r="S36" s="14">
        <v>64</v>
      </c>
      <c r="T36" s="14">
        <v>60</v>
      </c>
      <c r="U36" s="16">
        <v>63</v>
      </c>
      <c r="V36" s="15">
        <f>SUM(Q36:U36)</f>
        <v>311</v>
      </c>
      <c r="W36" s="15">
        <f>AVERAGE(Q36:U36)</f>
        <v>62.2</v>
      </c>
      <c r="X36" s="15">
        <f>MAX(Q36:U36)-MIN(Q36:U36)</f>
        <v>8</v>
      </c>
      <c r="Y36" s="69">
        <f>_xlfn.STDEV.P(Q36:U36)</f>
        <v>2.8565713714171399</v>
      </c>
      <c r="Z36" s="15">
        <f>(U36-W36)</f>
        <v>0.79999999999999716</v>
      </c>
      <c r="AA36" s="17">
        <f t="shared" si="37"/>
        <v>566</v>
      </c>
      <c r="AB36" s="73">
        <f t="shared" si="38"/>
        <v>56.6</v>
      </c>
      <c r="AC36" s="17">
        <f t="shared" si="39"/>
        <v>26</v>
      </c>
      <c r="AD36" s="73">
        <f t="shared" si="40"/>
        <v>9.0465463023189141</v>
      </c>
      <c r="AE36" s="73">
        <f>(U36-AB36)</f>
        <v>6.3999999999999986</v>
      </c>
    </row>
    <row r="37" spans="2:31" ht="24" x14ac:dyDescent="0.25">
      <c r="B37" s="67" t="s">
        <v>239</v>
      </c>
      <c r="C37" s="68" t="s">
        <v>307</v>
      </c>
      <c r="D37" s="245">
        <f>(D35/D36)</f>
        <v>0.28260869565217389</v>
      </c>
      <c r="E37" s="245">
        <f t="shared" ref="E37" si="67">(E35/E36)</f>
        <v>0.30188679245283018</v>
      </c>
      <c r="F37" s="245">
        <f t="shared" ref="F37" si="68">(F35/F36)</f>
        <v>0.32258064516129031</v>
      </c>
      <c r="G37" s="75">
        <f t="shared" ref="G37" si="69">(G35/G36)</f>
        <v>0.36842105263157893</v>
      </c>
      <c r="H37" s="75">
        <f t="shared" ref="H37" si="70">(H35/H36)</f>
        <v>0.34848484848484851</v>
      </c>
      <c r="I37" s="75">
        <f>(I35/I36)</f>
        <v>0.42499999999999999</v>
      </c>
      <c r="J37" s="75">
        <f t="shared" ref="J37:K37" si="71">(J35/J36)</f>
        <v>0.45238095238095238</v>
      </c>
      <c r="K37" s="75">
        <f t="shared" si="71"/>
        <v>0.44</v>
      </c>
      <c r="L37" s="113">
        <f t="shared" ref="L37" si="72">(L35/L36)</f>
        <v>0.4</v>
      </c>
      <c r="M37" s="157"/>
      <c r="N37" s="157"/>
      <c r="O37" s="157"/>
      <c r="P37" s="157"/>
      <c r="Q37" s="75">
        <f t="shared" ref="Q37" si="73">(Q35/Q36)</f>
        <v>0.43939393939393939</v>
      </c>
      <c r="R37" s="75">
        <f t="shared" ref="R37" si="74">(R35/R36)</f>
        <v>0.51724137931034486</v>
      </c>
      <c r="S37" s="75">
        <f>(S35/S36)</f>
        <v>0.390625</v>
      </c>
      <c r="T37" s="75">
        <f>(T35/T36)</f>
        <v>0.4</v>
      </c>
      <c r="U37" s="111">
        <f>(U35/U36)</f>
        <v>0.31746031746031744</v>
      </c>
      <c r="V37" s="113">
        <f t="shared" ref="V37" si="75">(V35/V36)</f>
        <v>0.41157556270096463</v>
      </c>
      <c r="W37" s="157"/>
      <c r="X37" s="157"/>
      <c r="Y37" s="157"/>
      <c r="Z37" s="157"/>
      <c r="AA37" s="112">
        <f>(AA35/AA36)</f>
        <v>0.40636042402826855</v>
      </c>
      <c r="AB37" s="156"/>
      <c r="AC37" s="156"/>
      <c r="AD37" s="156"/>
      <c r="AE37" s="156"/>
    </row>
    <row r="39" spans="2:31" x14ac:dyDescent="0.25">
      <c r="B39" s="271"/>
      <c r="C39" s="284" t="s">
        <v>286</v>
      </c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6"/>
    </row>
    <row r="40" spans="2:31" ht="24.75" thickBot="1" x14ac:dyDescent="0.3">
      <c r="B40" s="18"/>
      <c r="C40" s="19">
        <v>2009</v>
      </c>
      <c r="D40" s="19">
        <v>2010</v>
      </c>
      <c r="E40" s="19">
        <v>2011</v>
      </c>
      <c r="F40" s="19">
        <v>2012</v>
      </c>
      <c r="G40" s="20">
        <v>2013</v>
      </c>
      <c r="H40" s="20">
        <v>2014</v>
      </c>
      <c r="I40" s="20">
        <v>2015</v>
      </c>
      <c r="J40" s="20">
        <v>2016</v>
      </c>
      <c r="K40" s="20">
        <v>2017</v>
      </c>
      <c r="L40" s="21" t="s">
        <v>0</v>
      </c>
      <c r="M40" s="21" t="s">
        <v>1</v>
      </c>
      <c r="N40" s="21" t="s">
        <v>2</v>
      </c>
      <c r="O40" s="21" t="s">
        <v>3</v>
      </c>
      <c r="P40" s="21" t="s">
        <v>435</v>
      </c>
      <c r="Q40" s="20">
        <v>2018</v>
      </c>
      <c r="R40" s="20">
        <v>2019</v>
      </c>
      <c r="S40" s="20">
        <v>2020</v>
      </c>
      <c r="T40" s="20">
        <v>2021</v>
      </c>
      <c r="U40" s="22">
        <v>2022</v>
      </c>
      <c r="V40" s="21" t="s">
        <v>0</v>
      </c>
      <c r="W40" s="21" t="s">
        <v>1</v>
      </c>
      <c r="X40" s="21" t="s">
        <v>2</v>
      </c>
      <c r="Y40" s="21" t="s">
        <v>3</v>
      </c>
      <c r="Z40" s="21" t="s">
        <v>435</v>
      </c>
      <c r="AA40" s="23" t="s">
        <v>5</v>
      </c>
      <c r="AB40" s="23" t="s">
        <v>6</v>
      </c>
      <c r="AC40" s="23" t="s">
        <v>7</v>
      </c>
      <c r="AD40" s="23" t="s">
        <v>8</v>
      </c>
      <c r="AE40" s="23" t="s">
        <v>435</v>
      </c>
    </row>
    <row r="41" spans="2:31" x14ac:dyDescent="0.25">
      <c r="B41" s="26" t="s">
        <v>53</v>
      </c>
      <c r="C41" s="13" t="s">
        <v>307</v>
      </c>
      <c r="D41" s="13">
        <v>9</v>
      </c>
      <c r="E41" s="13">
        <v>10</v>
      </c>
      <c r="F41" s="13">
        <v>17</v>
      </c>
      <c r="G41" s="14">
        <v>11</v>
      </c>
      <c r="H41" s="14">
        <v>14</v>
      </c>
      <c r="I41" s="14">
        <v>10</v>
      </c>
      <c r="J41" s="14">
        <v>15</v>
      </c>
      <c r="K41" s="14">
        <v>11</v>
      </c>
      <c r="L41" s="15">
        <f>SUM(G41:K41)</f>
        <v>61</v>
      </c>
      <c r="M41" s="15">
        <f>AVERAGE(G41:K41)</f>
        <v>12.2</v>
      </c>
      <c r="N41" s="15">
        <f>MAX(G41:K41)-MIN(G41:K41)</f>
        <v>5</v>
      </c>
      <c r="O41" s="69">
        <f>_xlfn.STDEV.P(G41:K41)</f>
        <v>1.9390719429665315</v>
      </c>
      <c r="P41" s="69">
        <f>(U41-M41)</f>
        <v>-3.1999999999999993</v>
      </c>
      <c r="Q41" s="14">
        <v>17</v>
      </c>
      <c r="R41" s="14">
        <v>14</v>
      </c>
      <c r="S41" s="14">
        <v>13</v>
      </c>
      <c r="T41" s="14">
        <v>12</v>
      </c>
      <c r="U41" s="16">
        <v>9</v>
      </c>
      <c r="V41" s="15">
        <f>SUM(Q41:U41)</f>
        <v>65</v>
      </c>
      <c r="W41" s="15">
        <f>AVERAGE(Q41:U41)</f>
        <v>13</v>
      </c>
      <c r="X41" s="15">
        <f>MAX(Q41:U41)-MIN(Q41:U41)</f>
        <v>8</v>
      </c>
      <c r="Y41" s="69">
        <f>_xlfn.STDEV.P(Q41:U41)</f>
        <v>2.6076809620810595</v>
      </c>
      <c r="Z41" s="69">
        <f>(U41-W41)</f>
        <v>-4</v>
      </c>
      <c r="AA41" s="17">
        <f>SUM(Q41:U41,G41:K41)</f>
        <v>126</v>
      </c>
      <c r="AB41" s="73">
        <f>AVERAGE(Q41:U41,G41:K41)</f>
        <v>12.6</v>
      </c>
      <c r="AC41" s="17">
        <f>MAX(Q41:U41,G41:K41)-MIN(Q41:U41,G41:K41)</f>
        <v>8</v>
      </c>
      <c r="AD41" s="73">
        <f>_xlfn.STDEV.P(Q41:U41,G41:K41)</f>
        <v>2.3323807579381204</v>
      </c>
      <c r="AE41" s="73">
        <f>(U41-AB41)</f>
        <v>-3.5999999999999996</v>
      </c>
    </row>
    <row r="42" spans="2:31" ht="15.75" thickBot="1" x14ac:dyDescent="0.3">
      <c r="B42" s="58" t="s">
        <v>28</v>
      </c>
      <c r="C42" s="35" t="s">
        <v>307</v>
      </c>
      <c r="D42" s="191">
        <f>(D41/D47)</f>
        <v>0.69230769230769229</v>
      </c>
      <c r="E42" s="191">
        <f t="shared" ref="E42:K42" si="76">(E41/E47)</f>
        <v>0.625</v>
      </c>
      <c r="F42" s="191">
        <f t="shared" si="76"/>
        <v>0.85</v>
      </c>
      <c r="G42" s="76">
        <f t="shared" si="76"/>
        <v>0.52380952380952384</v>
      </c>
      <c r="H42" s="76">
        <f t="shared" si="76"/>
        <v>0.60869565217391308</v>
      </c>
      <c r="I42" s="76">
        <f t="shared" si="76"/>
        <v>0.58823529411764708</v>
      </c>
      <c r="J42" s="76">
        <f t="shared" si="76"/>
        <v>0.78947368421052633</v>
      </c>
      <c r="K42" s="76">
        <f t="shared" si="76"/>
        <v>0.5</v>
      </c>
      <c r="L42" s="97">
        <f t="shared" ref="L42" si="77">(L41/L47)</f>
        <v>0.59803921568627449</v>
      </c>
      <c r="M42" s="133"/>
      <c r="N42" s="133"/>
      <c r="O42" s="133"/>
      <c r="P42" s="133"/>
      <c r="Q42" s="76">
        <f t="shared" ref="Q42:T42" si="78">(Q41/Q47)</f>
        <v>0.58620689655172409</v>
      </c>
      <c r="R42" s="76">
        <f t="shared" si="78"/>
        <v>0.46666666666666667</v>
      </c>
      <c r="S42" s="76">
        <f t="shared" si="78"/>
        <v>0.52</v>
      </c>
      <c r="T42" s="76">
        <f t="shared" si="78"/>
        <v>0.5</v>
      </c>
      <c r="U42" s="96">
        <f t="shared" ref="U42:AA42" si="79">(U41/U47)</f>
        <v>0.45</v>
      </c>
      <c r="V42" s="97">
        <f t="shared" si="79"/>
        <v>0.5078125</v>
      </c>
      <c r="W42" s="133"/>
      <c r="X42" s="133"/>
      <c r="Y42" s="133"/>
      <c r="Z42" s="133"/>
      <c r="AA42" s="104">
        <f t="shared" si="79"/>
        <v>0.54782608695652169</v>
      </c>
      <c r="AB42" s="279"/>
      <c r="AC42" s="279"/>
      <c r="AD42" s="279"/>
      <c r="AE42" s="279"/>
    </row>
    <row r="43" spans="2:31" x14ac:dyDescent="0.25">
      <c r="B43" s="26" t="s">
        <v>54</v>
      </c>
      <c r="C43" s="13" t="s">
        <v>307</v>
      </c>
      <c r="D43" s="13">
        <v>2</v>
      </c>
      <c r="E43" s="13">
        <v>5</v>
      </c>
      <c r="F43" s="13">
        <v>2</v>
      </c>
      <c r="G43" s="14">
        <v>4</v>
      </c>
      <c r="H43" s="14">
        <v>8</v>
      </c>
      <c r="I43" s="14">
        <v>1</v>
      </c>
      <c r="J43" s="14">
        <v>3</v>
      </c>
      <c r="K43" s="14">
        <v>7</v>
      </c>
      <c r="L43" s="15">
        <f t="shared" ref="L43:L48" si="80">SUM(G43:K43)</f>
        <v>23</v>
      </c>
      <c r="M43" s="15">
        <f t="shared" ref="M43:M48" si="81">AVERAGE(G43:K43)</f>
        <v>4.5999999999999996</v>
      </c>
      <c r="N43" s="15">
        <f t="shared" ref="N43:N48" si="82">MAX(G43:K43)-MIN(G43:K43)</f>
        <v>7</v>
      </c>
      <c r="O43" s="69">
        <f t="shared" ref="O43:O48" si="83">_xlfn.STDEV.P(G43:K43)</f>
        <v>2.5768197453450252</v>
      </c>
      <c r="P43" s="69">
        <f>(U43-M43)</f>
        <v>-0.59999999999999964</v>
      </c>
      <c r="Q43" s="14">
        <v>7</v>
      </c>
      <c r="R43" s="14">
        <v>13</v>
      </c>
      <c r="S43" s="14">
        <v>7</v>
      </c>
      <c r="T43" s="14">
        <v>8</v>
      </c>
      <c r="U43" s="16">
        <v>4</v>
      </c>
      <c r="V43" s="15">
        <f>SUM(Q43:U43)</f>
        <v>39</v>
      </c>
      <c r="W43" s="15">
        <f>AVERAGE(Q43:U43)</f>
        <v>7.8</v>
      </c>
      <c r="X43" s="15">
        <f>MAX(Q43:U43)-MIN(Q43:U43)</f>
        <v>9</v>
      </c>
      <c r="Y43" s="69">
        <f>_xlfn.STDEV.P(Q43:U43)</f>
        <v>2.925747767665559</v>
      </c>
      <c r="Z43" s="69">
        <f t="shared" ref="Z43:Z45" si="84">(U43-W43)</f>
        <v>-3.8</v>
      </c>
      <c r="AA43" s="17">
        <f t="shared" ref="AA43:AA48" si="85">SUM(Q43:U43,G43:K43)</f>
        <v>62</v>
      </c>
      <c r="AB43" s="73">
        <f t="shared" ref="AB43:AB48" si="86">AVERAGE(Q43:U43,G43:K43)</f>
        <v>6.2</v>
      </c>
      <c r="AC43" s="17">
        <f t="shared" ref="AC43:AC48" si="87">MAX(Q43:U43,G43:K43)-MIN(Q43:U43,G43:K43)</f>
        <v>12</v>
      </c>
      <c r="AD43" s="73">
        <f t="shared" ref="AD43:AD48" si="88">_xlfn.STDEV.P(Q43:U43,G43:K43)</f>
        <v>3.1874754901018454</v>
      </c>
      <c r="AE43" s="73">
        <f t="shared" ref="AE43:AE45" si="89">(U43-AB43)</f>
        <v>-2.2000000000000002</v>
      </c>
    </row>
    <row r="44" spans="2:31" ht="15.75" thickBot="1" x14ac:dyDescent="0.3">
      <c r="B44" s="58" t="s">
        <v>28</v>
      </c>
      <c r="C44" s="35" t="s">
        <v>307</v>
      </c>
      <c r="D44" s="191">
        <f>(D43/D47)</f>
        <v>0.15384615384615385</v>
      </c>
      <c r="E44" s="191">
        <f t="shared" ref="E44:K44" si="90">(E43/E47)</f>
        <v>0.3125</v>
      </c>
      <c r="F44" s="191">
        <f t="shared" si="90"/>
        <v>0.1</v>
      </c>
      <c r="G44" s="76">
        <f t="shared" si="90"/>
        <v>0.19047619047619047</v>
      </c>
      <c r="H44" s="76">
        <f t="shared" si="90"/>
        <v>0.34782608695652173</v>
      </c>
      <c r="I44" s="76">
        <f t="shared" si="90"/>
        <v>5.8823529411764705E-2</v>
      </c>
      <c r="J44" s="76">
        <f t="shared" si="90"/>
        <v>0.15789473684210525</v>
      </c>
      <c r="K44" s="76">
        <f t="shared" si="90"/>
        <v>0.31818181818181818</v>
      </c>
      <c r="L44" s="97">
        <f t="shared" ref="L44" si="91">(L43/L47)</f>
        <v>0.22549019607843138</v>
      </c>
      <c r="M44" s="133"/>
      <c r="N44" s="133"/>
      <c r="O44" s="133"/>
      <c r="P44" s="133"/>
      <c r="Q44" s="76">
        <f t="shared" ref="Q44:T44" si="92">(Q43/Q47)</f>
        <v>0.2413793103448276</v>
      </c>
      <c r="R44" s="76">
        <f t="shared" si="92"/>
        <v>0.43333333333333335</v>
      </c>
      <c r="S44" s="76">
        <f t="shared" si="92"/>
        <v>0.28000000000000003</v>
      </c>
      <c r="T44" s="76">
        <f t="shared" si="92"/>
        <v>0.33333333333333331</v>
      </c>
      <c r="U44" s="96">
        <f t="shared" ref="U44:AA44" si="93">(U43/U47)</f>
        <v>0.2</v>
      </c>
      <c r="V44" s="97">
        <f t="shared" si="93"/>
        <v>0.3046875</v>
      </c>
      <c r="W44" s="133"/>
      <c r="X44" s="133"/>
      <c r="Y44" s="133"/>
      <c r="Z44" s="133"/>
      <c r="AA44" s="104">
        <f t="shared" si="93"/>
        <v>0.26956521739130435</v>
      </c>
      <c r="AB44" s="279"/>
      <c r="AC44" s="279"/>
      <c r="AD44" s="279"/>
      <c r="AE44" s="279"/>
    </row>
    <row r="45" spans="2:31" x14ac:dyDescent="0.25">
      <c r="B45" s="26" t="s">
        <v>55</v>
      </c>
      <c r="C45" s="13" t="s">
        <v>307</v>
      </c>
      <c r="D45" s="13">
        <v>2</v>
      </c>
      <c r="E45" s="13">
        <v>1</v>
      </c>
      <c r="F45" s="13">
        <v>1</v>
      </c>
      <c r="G45" s="14">
        <v>6</v>
      </c>
      <c r="H45" s="14">
        <v>1</v>
      </c>
      <c r="I45" s="14">
        <v>6</v>
      </c>
      <c r="J45" s="14">
        <v>1</v>
      </c>
      <c r="K45" s="14">
        <v>4</v>
      </c>
      <c r="L45" s="15">
        <f t="shared" si="80"/>
        <v>18</v>
      </c>
      <c r="M45" s="15">
        <f t="shared" si="81"/>
        <v>3.6</v>
      </c>
      <c r="N45" s="15">
        <f t="shared" si="82"/>
        <v>5</v>
      </c>
      <c r="O45" s="69">
        <f t="shared" si="83"/>
        <v>2.2449944320643649</v>
      </c>
      <c r="P45" s="69">
        <f>(U45-M45)</f>
        <v>3.4</v>
      </c>
      <c r="Q45" s="14">
        <v>5</v>
      </c>
      <c r="R45" s="14">
        <v>3</v>
      </c>
      <c r="S45" s="14">
        <v>5</v>
      </c>
      <c r="T45" s="14">
        <v>4</v>
      </c>
      <c r="U45" s="16">
        <v>7</v>
      </c>
      <c r="V45" s="15">
        <f>SUM(Q45:U45)</f>
        <v>24</v>
      </c>
      <c r="W45" s="15">
        <f>AVERAGE(Q45:U45)</f>
        <v>4.8</v>
      </c>
      <c r="X45" s="15">
        <f>MAX(Q45:U45)-MIN(Q45:U45)</f>
        <v>4</v>
      </c>
      <c r="Y45" s="69">
        <f>_xlfn.STDEV.P(Q45:U45)</f>
        <v>1.3266499161421599</v>
      </c>
      <c r="Z45" s="69">
        <f t="shared" si="84"/>
        <v>2.2000000000000002</v>
      </c>
      <c r="AA45" s="17">
        <f t="shared" si="85"/>
        <v>42</v>
      </c>
      <c r="AB45" s="73">
        <f t="shared" si="86"/>
        <v>4.2</v>
      </c>
      <c r="AC45" s="17">
        <f t="shared" si="87"/>
        <v>6</v>
      </c>
      <c r="AD45" s="73">
        <f t="shared" si="88"/>
        <v>1.9390719429665315</v>
      </c>
      <c r="AE45" s="73">
        <f t="shared" si="89"/>
        <v>2.8</v>
      </c>
    </row>
    <row r="46" spans="2:31" ht="15.75" thickBot="1" x14ac:dyDescent="0.3">
      <c r="B46" s="58" t="s">
        <v>28</v>
      </c>
      <c r="C46" s="35" t="s">
        <v>307</v>
      </c>
      <c r="D46" s="191">
        <f>(D45/D47)</f>
        <v>0.15384615384615385</v>
      </c>
      <c r="E46" s="191">
        <f t="shared" ref="E46:H46" si="94">(E45/E47)</f>
        <v>6.25E-2</v>
      </c>
      <c r="F46" s="191">
        <f t="shared" si="94"/>
        <v>0.05</v>
      </c>
      <c r="G46" s="76">
        <f t="shared" si="94"/>
        <v>0.2857142857142857</v>
      </c>
      <c r="H46" s="76">
        <f t="shared" si="94"/>
        <v>4.3478260869565216E-2</v>
      </c>
      <c r="I46" s="76">
        <f>(I45/I47)</f>
        <v>0.35294117647058826</v>
      </c>
      <c r="J46" s="76">
        <f t="shared" ref="J46:K46" si="95">(J45/J47)</f>
        <v>5.2631578947368418E-2</v>
      </c>
      <c r="K46" s="76">
        <f t="shared" si="95"/>
        <v>0.18181818181818182</v>
      </c>
      <c r="L46" s="97">
        <f t="shared" ref="L46" si="96">(L45/L47)</f>
        <v>0.17647058823529413</v>
      </c>
      <c r="M46" s="133"/>
      <c r="N46" s="133"/>
      <c r="O46" s="133"/>
      <c r="P46" s="133"/>
      <c r="Q46" s="76">
        <f t="shared" ref="Q46:T46" si="97">(Q45/Q47)</f>
        <v>0.17241379310344829</v>
      </c>
      <c r="R46" s="76">
        <f t="shared" si="97"/>
        <v>0.1</v>
      </c>
      <c r="S46" s="76">
        <f t="shared" si="97"/>
        <v>0.2</v>
      </c>
      <c r="T46" s="76">
        <f t="shared" si="97"/>
        <v>0.16666666666666666</v>
      </c>
      <c r="U46" s="96">
        <f t="shared" ref="U46:AA46" si="98">(U45/U47)</f>
        <v>0.35</v>
      </c>
      <c r="V46" s="97">
        <f t="shared" si="98"/>
        <v>0.1875</v>
      </c>
      <c r="W46" s="133"/>
      <c r="X46" s="133"/>
      <c r="Y46" s="133"/>
      <c r="Z46" s="133"/>
      <c r="AA46" s="104">
        <f t="shared" si="98"/>
        <v>0.18260869565217391</v>
      </c>
      <c r="AB46" s="279"/>
      <c r="AC46" s="279"/>
      <c r="AD46" s="279"/>
      <c r="AE46" s="279"/>
    </row>
    <row r="47" spans="2:31" ht="24" x14ac:dyDescent="0.25">
      <c r="B47" s="26" t="s">
        <v>318</v>
      </c>
      <c r="C47" s="116" t="s">
        <v>307</v>
      </c>
      <c r="D47" s="116">
        <v>13</v>
      </c>
      <c r="E47" s="116">
        <v>16</v>
      </c>
      <c r="F47" s="116">
        <v>20</v>
      </c>
      <c r="G47" s="117">
        <v>21</v>
      </c>
      <c r="H47" s="117">
        <v>23</v>
      </c>
      <c r="I47" s="117">
        <v>17</v>
      </c>
      <c r="J47" s="117">
        <v>19</v>
      </c>
      <c r="K47" s="117">
        <v>22</v>
      </c>
      <c r="L47" s="118">
        <f t="shared" si="80"/>
        <v>102</v>
      </c>
      <c r="M47" s="118">
        <f t="shared" si="81"/>
        <v>20.399999999999999</v>
      </c>
      <c r="N47" s="118">
        <f t="shared" si="82"/>
        <v>6</v>
      </c>
      <c r="O47" s="119">
        <f t="shared" si="83"/>
        <v>2.1540659228538015</v>
      </c>
      <c r="P47" s="119">
        <f>(U47-M47)</f>
        <v>-0.39999999999999858</v>
      </c>
      <c r="Q47" s="117">
        <v>29</v>
      </c>
      <c r="R47" s="117">
        <v>30</v>
      </c>
      <c r="S47" s="117">
        <v>25</v>
      </c>
      <c r="T47" s="117">
        <v>24</v>
      </c>
      <c r="U47" s="120">
        <v>20</v>
      </c>
      <c r="V47" s="118">
        <f>SUM(Q47:U47)</f>
        <v>128</v>
      </c>
      <c r="W47" s="118">
        <f>AVERAGE(Q47:U47)</f>
        <v>25.6</v>
      </c>
      <c r="X47" s="118">
        <f>MAX(Q47:U47)-MIN(Q47:U47)</f>
        <v>10</v>
      </c>
      <c r="Y47" s="119">
        <f>_xlfn.STDEV.P(Q47:U47)</f>
        <v>3.6110940170535577</v>
      </c>
      <c r="Z47" s="119">
        <f>(U47-W47)</f>
        <v>-5.6000000000000014</v>
      </c>
      <c r="AA47" s="121">
        <f t="shared" si="85"/>
        <v>230</v>
      </c>
      <c r="AB47" s="122">
        <f t="shared" si="86"/>
        <v>23</v>
      </c>
      <c r="AC47" s="121">
        <f t="shared" si="87"/>
        <v>13</v>
      </c>
      <c r="AD47" s="122">
        <f t="shared" si="88"/>
        <v>3.9496835316262997</v>
      </c>
      <c r="AE47" s="122">
        <f>(U47-AB47)</f>
        <v>-3</v>
      </c>
    </row>
    <row r="48" spans="2:31" ht="36" x14ac:dyDescent="0.25">
      <c r="B48" s="160" t="s">
        <v>338</v>
      </c>
      <c r="C48" s="13" t="s">
        <v>307</v>
      </c>
      <c r="D48" s="13">
        <v>46</v>
      </c>
      <c r="E48" s="13">
        <v>53</v>
      </c>
      <c r="F48" s="13">
        <v>62</v>
      </c>
      <c r="G48" s="14">
        <v>57</v>
      </c>
      <c r="H48" s="14">
        <v>66</v>
      </c>
      <c r="I48" s="14">
        <v>40</v>
      </c>
      <c r="J48" s="14">
        <v>42</v>
      </c>
      <c r="K48" s="14">
        <v>50</v>
      </c>
      <c r="L48" s="15">
        <f t="shared" si="80"/>
        <v>255</v>
      </c>
      <c r="M48" s="15">
        <f t="shared" si="81"/>
        <v>51</v>
      </c>
      <c r="N48" s="15">
        <f t="shared" si="82"/>
        <v>26</v>
      </c>
      <c r="O48" s="69">
        <f t="shared" si="83"/>
        <v>9.633275663033837</v>
      </c>
      <c r="P48" s="15">
        <f>(U48-M48)</f>
        <v>12</v>
      </c>
      <c r="Q48" s="14">
        <v>66</v>
      </c>
      <c r="R48" s="14">
        <v>58</v>
      </c>
      <c r="S48" s="14">
        <v>64</v>
      </c>
      <c r="T48" s="14">
        <v>60</v>
      </c>
      <c r="U48" s="16">
        <v>63</v>
      </c>
      <c r="V48" s="15">
        <f>SUM(Q48:U48)</f>
        <v>311</v>
      </c>
      <c r="W48" s="15">
        <f>AVERAGE(Q48:U48)</f>
        <v>62.2</v>
      </c>
      <c r="X48" s="15">
        <f>MAX(Q48:U48)-MIN(Q48:U48)</f>
        <v>8</v>
      </c>
      <c r="Y48" s="69">
        <f>_xlfn.STDEV.P(Q48:U48)</f>
        <v>2.8565713714171399</v>
      </c>
      <c r="Z48" s="15">
        <f>(U48-W48)</f>
        <v>0.79999999999999716</v>
      </c>
      <c r="AA48" s="17">
        <f t="shared" si="85"/>
        <v>566</v>
      </c>
      <c r="AB48" s="73">
        <f t="shared" si="86"/>
        <v>56.6</v>
      </c>
      <c r="AC48" s="17">
        <f t="shared" si="87"/>
        <v>26</v>
      </c>
      <c r="AD48" s="73">
        <f t="shared" si="88"/>
        <v>9.0465463023189141</v>
      </c>
      <c r="AE48" s="73">
        <f>(U48-AB48)</f>
        <v>6.3999999999999986</v>
      </c>
    </row>
    <row r="49" spans="2:31" ht="24" x14ac:dyDescent="0.25">
      <c r="B49" s="67" t="s">
        <v>239</v>
      </c>
      <c r="C49" s="68" t="s">
        <v>307</v>
      </c>
      <c r="D49" s="245">
        <f>(D47/D48)</f>
        <v>0.28260869565217389</v>
      </c>
      <c r="E49" s="245">
        <f t="shared" ref="E49" si="99">(E47/E48)</f>
        <v>0.30188679245283018</v>
      </c>
      <c r="F49" s="245">
        <f t="shared" ref="F49" si="100">(F47/F48)</f>
        <v>0.32258064516129031</v>
      </c>
      <c r="G49" s="75">
        <f t="shared" ref="G49" si="101">(G47/G48)</f>
        <v>0.36842105263157893</v>
      </c>
      <c r="H49" s="75">
        <f t="shared" ref="H49" si="102">(H47/H48)</f>
        <v>0.34848484848484851</v>
      </c>
      <c r="I49" s="75">
        <f>(I47/I48)</f>
        <v>0.42499999999999999</v>
      </c>
      <c r="J49" s="75">
        <f t="shared" ref="J49:K49" si="103">(J47/J48)</f>
        <v>0.45238095238095238</v>
      </c>
      <c r="K49" s="75">
        <f t="shared" si="103"/>
        <v>0.44</v>
      </c>
      <c r="L49" s="113">
        <f t="shared" ref="L49" si="104">(L47/L48)</f>
        <v>0.4</v>
      </c>
      <c r="M49" s="155"/>
      <c r="N49" s="155"/>
      <c r="O49" s="155"/>
      <c r="P49" s="155"/>
      <c r="Q49" s="75">
        <f t="shared" ref="Q49:R49" si="105">(Q47/Q48)</f>
        <v>0.43939393939393939</v>
      </c>
      <c r="R49" s="75">
        <f t="shared" si="105"/>
        <v>0.51724137931034486</v>
      </c>
      <c r="S49" s="75">
        <f t="shared" ref="S49:T49" si="106">(S47/S48)</f>
        <v>0.390625</v>
      </c>
      <c r="T49" s="75">
        <f t="shared" si="106"/>
        <v>0.4</v>
      </c>
      <c r="U49" s="111">
        <f t="shared" ref="U49" si="107">(U47/U48)</f>
        <v>0.31746031746031744</v>
      </c>
      <c r="V49" s="113">
        <f t="shared" ref="V49" si="108">(V47/V48)</f>
        <v>0.41157556270096463</v>
      </c>
      <c r="W49" s="157"/>
      <c r="X49" s="157"/>
      <c r="Y49" s="157"/>
      <c r="Z49" s="157"/>
      <c r="AA49" s="112">
        <f>(AA47/AA48)</f>
        <v>0.40636042402826855</v>
      </c>
      <c r="AB49" s="156"/>
      <c r="AC49" s="156"/>
      <c r="AD49" s="156"/>
      <c r="AE49" s="156"/>
    </row>
    <row r="51" spans="2:31" x14ac:dyDescent="0.25">
      <c r="B51" s="274"/>
      <c r="C51" s="283" t="s">
        <v>287</v>
      </c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</row>
    <row r="52" spans="2:31" ht="24.75" thickBot="1" x14ac:dyDescent="0.3">
      <c r="B52" s="18"/>
      <c r="C52" s="19">
        <v>2009</v>
      </c>
      <c r="D52" s="19">
        <v>2010</v>
      </c>
      <c r="E52" s="19">
        <v>2011</v>
      </c>
      <c r="F52" s="19">
        <v>2012</v>
      </c>
      <c r="G52" s="20">
        <v>2013</v>
      </c>
      <c r="H52" s="20">
        <v>2014</v>
      </c>
      <c r="I52" s="20">
        <v>2015</v>
      </c>
      <c r="J52" s="20">
        <v>2016</v>
      </c>
      <c r="K52" s="20">
        <v>2017</v>
      </c>
      <c r="L52" s="21" t="s">
        <v>0</v>
      </c>
      <c r="M52" s="21" t="s">
        <v>1</v>
      </c>
      <c r="N52" s="21" t="s">
        <v>2</v>
      </c>
      <c r="O52" s="21" t="s">
        <v>3</v>
      </c>
      <c r="P52" s="21" t="s">
        <v>435</v>
      </c>
      <c r="Q52" s="20">
        <v>2018</v>
      </c>
      <c r="R52" s="20">
        <v>2019</v>
      </c>
      <c r="S52" s="20">
        <v>2020</v>
      </c>
      <c r="T52" s="20">
        <v>2021</v>
      </c>
      <c r="U52" s="22">
        <v>2022</v>
      </c>
      <c r="V52" s="21" t="s">
        <v>0</v>
      </c>
      <c r="W52" s="21" t="s">
        <v>1</v>
      </c>
      <c r="X52" s="21" t="s">
        <v>2</v>
      </c>
      <c r="Y52" s="21" t="s">
        <v>3</v>
      </c>
      <c r="Z52" s="21" t="s">
        <v>435</v>
      </c>
      <c r="AA52" s="23" t="s">
        <v>5</v>
      </c>
      <c r="AB52" s="23" t="s">
        <v>6</v>
      </c>
      <c r="AC52" s="23" t="s">
        <v>7</v>
      </c>
      <c r="AD52" s="23" t="s">
        <v>8</v>
      </c>
      <c r="AE52" s="23" t="s">
        <v>435</v>
      </c>
    </row>
    <row r="53" spans="2:31" x14ac:dyDescent="0.25">
      <c r="B53" s="59">
        <v>1400</v>
      </c>
      <c r="C53" s="38" t="s">
        <v>307</v>
      </c>
      <c r="D53" s="38">
        <v>0</v>
      </c>
      <c r="E53" s="38">
        <v>0</v>
      </c>
      <c r="F53" s="38">
        <v>2</v>
      </c>
      <c r="G53" s="39">
        <v>2</v>
      </c>
      <c r="H53" s="39">
        <v>4</v>
      </c>
      <c r="I53" s="39">
        <v>4</v>
      </c>
      <c r="J53" s="39">
        <v>1</v>
      </c>
      <c r="K53" s="39">
        <v>5</v>
      </c>
      <c r="L53" s="40">
        <f>SUM(G53:K53)</f>
        <v>16</v>
      </c>
      <c r="M53" s="141">
        <f>AVERAGE(G53:K53)</f>
        <v>3.2</v>
      </c>
      <c r="N53" s="40">
        <f>MAX(G53:K53)-MIN(G53:K53)</f>
        <v>4</v>
      </c>
      <c r="O53" s="141">
        <f>_xlfn.STDEV.P(G53:K53)</f>
        <v>1.4696938456699069</v>
      </c>
      <c r="P53" s="141">
        <f>(U53-M53)</f>
        <v>-1.2000000000000002</v>
      </c>
      <c r="Q53" s="39">
        <v>3</v>
      </c>
      <c r="R53" s="39">
        <v>6</v>
      </c>
      <c r="S53" s="39">
        <v>3</v>
      </c>
      <c r="T53" s="39">
        <v>3</v>
      </c>
      <c r="U53" s="41">
        <v>2</v>
      </c>
      <c r="V53" s="40">
        <f>SUM(Q53:U53)</f>
        <v>17</v>
      </c>
      <c r="W53" s="40">
        <f>AVERAGE(Q53:U53)</f>
        <v>3.4</v>
      </c>
      <c r="X53" s="40">
        <f>MAX(Q53:U53)-MIN(Q53:U53)</f>
        <v>4</v>
      </c>
      <c r="Y53" s="141">
        <f>_xlfn.STDEV.P(Q53:U53)</f>
        <v>1.3564659966250536</v>
      </c>
      <c r="Z53" s="141">
        <f>(U53-W53)</f>
        <v>-1.4</v>
      </c>
      <c r="AA53" s="42">
        <f>SUM(Q53:U53,G53:K53)</f>
        <v>33</v>
      </c>
      <c r="AB53" s="144">
        <f>AVERAGE(Q53:U53,G53:K53)</f>
        <v>3.3</v>
      </c>
      <c r="AC53" s="42">
        <f>MAX(Q53:U53,G53:K53)-MIN(Q53:U53,G53:K53)</f>
        <v>5</v>
      </c>
      <c r="AD53" s="144">
        <f>_xlfn.STDEV.P(Q53:U53,G53:K53)</f>
        <v>1.4177446878757824</v>
      </c>
      <c r="AE53" s="144">
        <f>(U53-AB53)</f>
        <v>-1.2999999999999998</v>
      </c>
    </row>
    <row r="54" spans="2:31" ht="15.75" thickBot="1" x14ac:dyDescent="0.3">
      <c r="B54" s="58" t="s">
        <v>28</v>
      </c>
      <c r="C54" s="43" t="s">
        <v>307</v>
      </c>
      <c r="D54" s="247">
        <f>(D53/D69)</f>
        <v>0</v>
      </c>
      <c r="E54" s="247">
        <f t="shared" ref="E54:K54" si="109">(E53/E69)</f>
        <v>0</v>
      </c>
      <c r="F54" s="247">
        <f t="shared" si="109"/>
        <v>0.1</v>
      </c>
      <c r="G54" s="138">
        <f t="shared" si="109"/>
        <v>9.5238095238095233E-2</v>
      </c>
      <c r="H54" s="138">
        <f t="shared" si="109"/>
        <v>0.17391304347826086</v>
      </c>
      <c r="I54" s="138">
        <f t="shared" si="109"/>
        <v>0.23529411764705882</v>
      </c>
      <c r="J54" s="138">
        <f t="shared" si="109"/>
        <v>5.2631578947368418E-2</v>
      </c>
      <c r="K54" s="138">
        <f t="shared" si="109"/>
        <v>0.22727272727272727</v>
      </c>
      <c r="L54" s="139">
        <f t="shared" ref="L54" si="110">(L53/L69)</f>
        <v>0.15686274509803921</v>
      </c>
      <c r="M54" s="166"/>
      <c r="N54" s="166"/>
      <c r="O54" s="166"/>
      <c r="P54" s="166"/>
      <c r="Q54" s="138">
        <f t="shared" ref="Q54:T54" si="111">(Q53/Q69)</f>
        <v>0.10344827586206896</v>
      </c>
      <c r="R54" s="138">
        <f t="shared" si="111"/>
        <v>0.2</v>
      </c>
      <c r="S54" s="138">
        <f t="shared" si="111"/>
        <v>0.12</v>
      </c>
      <c r="T54" s="138">
        <f t="shared" si="111"/>
        <v>0.125</v>
      </c>
      <c r="U54" s="136">
        <f t="shared" ref="U54:AA54" si="112">(U53/U69)</f>
        <v>0.1</v>
      </c>
      <c r="V54" s="139">
        <f t="shared" si="112"/>
        <v>0.1328125</v>
      </c>
      <c r="W54" s="166"/>
      <c r="X54" s="166"/>
      <c r="Y54" s="166"/>
      <c r="Z54" s="166"/>
      <c r="AA54" s="140">
        <f t="shared" si="112"/>
        <v>0.14347826086956522</v>
      </c>
      <c r="AB54" s="168"/>
      <c r="AC54" s="168"/>
      <c r="AD54" s="168"/>
      <c r="AE54" s="168"/>
    </row>
    <row r="55" spans="2:31" x14ac:dyDescent="0.25">
      <c r="B55" s="59">
        <v>1500</v>
      </c>
      <c r="C55" s="38" t="s">
        <v>307</v>
      </c>
      <c r="D55" s="38">
        <v>3</v>
      </c>
      <c r="E55" s="38">
        <v>1</v>
      </c>
      <c r="F55" s="38">
        <v>0</v>
      </c>
      <c r="G55" s="39">
        <v>3</v>
      </c>
      <c r="H55" s="39">
        <v>2</v>
      </c>
      <c r="I55" s="39">
        <v>1</v>
      </c>
      <c r="J55" s="39">
        <v>2</v>
      </c>
      <c r="K55" s="39">
        <v>1</v>
      </c>
      <c r="L55" s="40">
        <f t="shared" ref="L55:L70" si="113">SUM(G55:K55)</f>
        <v>9</v>
      </c>
      <c r="M55" s="141">
        <f t="shared" ref="M55:M70" si="114">AVERAGE(G55:K55)</f>
        <v>1.8</v>
      </c>
      <c r="N55" s="40">
        <f t="shared" ref="N55:N70" si="115">MAX(G55:K55)-MIN(G55:K55)</f>
        <v>2</v>
      </c>
      <c r="O55" s="141">
        <f t="shared" ref="O55:O70" si="116">_xlfn.STDEV.P(G55:K55)</f>
        <v>0.74833147735478833</v>
      </c>
      <c r="P55" s="141">
        <f>(U55-M55)</f>
        <v>-0.8</v>
      </c>
      <c r="Q55" s="39">
        <v>2</v>
      </c>
      <c r="R55" s="39">
        <v>4</v>
      </c>
      <c r="S55" s="39">
        <v>2</v>
      </c>
      <c r="T55" s="39">
        <v>2</v>
      </c>
      <c r="U55" s="41">
        <v>1</v>
      </c>
      <c r="V55" s="40">
        <f>SUM(Q55:U55)</f>
        <v>11</v>
      </c>
      <c r="W55" s="141">
        <f>AVERAGE(Q55:U55)</f>
        <v>2.2000000000000002</v>
      </c>
      <c r="X55" s="40">
        <f>MAX(Q55:U55)-MIN(Q55:U55)</f>
        <v>3</v>
      </c>
      <c r="Y55" s="141">
        <f>_xlfn.STDEV.P(Q55:U55)</f>
        <v>0.9797958971132712</v>
      </c>
      <c r="Z55" s="141">
        <f t="shared" ref="Z55:Z67" si="117">(U55-W55)</f>
        <v>-1.2000000000000002</v>
      </c>
      <c r="AA55" s="42">
        <f t="shared" ref="AA55:AA70" si="118">SUM(Q55:U55,G55:K55)</f>
        <v>20</v>
      </c>
      <c r="AB55" s="144">
        <f t="shared" ref="AB55:AB70" si="119">AVERAGE(Q55:U55,G55:K55)</f>
        <v>2</v>
      </c>
      <c r="AC55" s="42">
        <f t="shared" ref="AC55:AC70" si="120">MAX(Q55:U55,G55:K55)-MIN(Q55:U55,G55:K55)</f>
        <v>3</v>
      </c>
      <c r="AD55" s="144">
        <f t="shared" ref="AD55:AD70" si="121">_xlfn.STDEV.P(Q55:U55,G55:K55)</f>
        <v>0.89442719099991586</v>
      </c>
      <c r="AE55" s="144">
        <f t="shared" ref="AE55:AE67" si="122">(U55-AB55)</f>
        <v>-1</v>
      </c>
    </row>
    <row r="56" spans="2:31" ht="15.75" thickBot="1" x14ac:dyDescent="0.3">
      <c r="B56" s="58" t="s">
        <v>28</v>
      </c>
      <c r="C56" s="43" t="s">
        <v>307</v>
      </c>
      <c r="D56" s="247">
        <f>(D55/D69)</f>
        <v>0.23076923076923078</v>
      </c>
      <c r="E56" s="247">
        <f t="shared" ref="E56:K56" si="123">(E55/E69)</f>
        <v>6.25E-2</v>
      </c>
      <c r="F56" s="247">
        <f t="shared" si="123"/>
        <v>0</v>
      </c>
      <c r="G56" s="138">
        <f t="shared" si="123"/>
        <v>0.14285714285714285</v>
      </c>
      <c r="H56" s="138">
        <f t="shared" si="123"/>
        <v>8.6956521739130432E-2</v>
      </c>
      <c r="I56" s="138">
        <f t="shared" si="123"/>
        <v>5.8823529411764705E-2</v>
      </c>
      <c r="J56" s="138">
        <f t="shared" si="123"/>
        <v>0.10526315789473684</v>
      </c>
      <c r="K56" s="138">
        <f t="shared" si="123"/>
        <v>4.5454545454545456E-2</v>
      </c>
      <c r="L56" s="139">
        <f t="shared" ref="L56" si="124">(L55/L69)</f>
        <v>8.8235294117647065E-2</v>
      </c>
      <c r="M56" s="166"/>
      <c r="N56" s="166"/>
      <c r="O56" s="166"/>
      <c r="P56" s="166"/>
      <c r="Q56" s="138">
        <f t="shared" ref="Q56:T56" si="125">(Q55/Q69)</f>
        <v>6.8965517241379309E-2</v>
      </c>
      <c r="R56" s="138">
        <f t="shared" si="125"/>
        <v>0.13333333333333333</v>
      </c>
      <c r="S56" s="138">
        <f t="shared" si="125"/>
        <v>0.08</v>
      </c>
      <c r="T56" s="138">
        <f t="shared" si="125"/>
        <v>8.3333333333333329E-2</v>
      </c>
      <c r="U56" s="136">
        <f t="shared" ref="U56:AA56" si="126">(U55/U69)</f>
        <v>0.05</v>
      </c>
      <c r="V56" s="139">
        <f t="shared" si="126"/>
        <v>8.59375E-2</v>
      </c>
      <c r="W56" s="166"/>
      <c r="X56" s="166"/>
      <c r="Y56" s="166"/>
      <c r="Z56" s="166"/>
      <c r="AA56" s="140">
        <f t="shared" si="126"/>
        <v>8.6956521739130432E-2</v>
      </c>
      <c r="AB56" s="168"/>
      <c r="AC56" s="168"/>
      <c r="AD56" s="168"/>
      <c r="AE56" s="168"/>
    </row>
    <row r="57" spans="2:31" x14ac:dyDescent="0.25">
      <c r="B57" s="59">
        <v>1600</v>
      </c>
      <c r="C57" s="38" t="s">
        <v>307</v>
      </c>
      <c r="D57" s="38">
        <v>1</v>
      </c>
      <c r="E57" s="38">
        <v>3</v>
      </c>
      <c r="F57" s="38">
        <v>3</v>
      </c>
      <c r="G57" s="39">
        <v>0</v>
      </c>
      <c r="H57" s="39">
        <v>4</v>
      </c>
      <c r="I57" s="39">
        <v>3</v>
      </c>
      <c r="J57" s="39">
        <v>4</v>
      </c>
      <c r="K57" s="39">
        <v>5</v>
      </c>
      <c r="L57" s="40">
        <f t="shared" si="113"/>
        <v>16</v>
      </c>
      <c r="M57" s="141">
        <f t="shared" si="114"/>
        <v>3.2</v>
      </c>
      <c r="N57" s="40">
        <f t="shared" si="115"/>
        <v>5</v>
      </c>
      <c r="O57" s="141">
        <f t="shared" si="116"/>
        <v>1.7204650534085253</v>
      </c>
      <c r="P57" s="141">
        <f>(U57-M57)</f>
        <v>-3.2</v>
      </c>
      <c r="Q57" s="39">
        <v>6</v>
      </c>
      <c r="R57" s="39">
        <v>1</v>
      </c>
      <c r="S57" s="39">
        <v>1</v>
      </c>
      <c r="T57" s="39">
        <v>2</v>
      </c>
      <c r="U57" s="41">
        <v>0</v>
      </c>
      <c r="V57" s="40">
        <f>SUM(Q57:U57)</f>
        <v>10</v>
      </c>
      <c r="W57" s="141">
        <f>AVERAGE(Q57:U57)</f>
        <v>2</v>
      </c>
      <c r="X57" s="40">
        <f>MAX(Q57:U57)-MIN(Q57:U57)</f>
        <v>6</v>
      </c>
      <c r="Y57" s="141">
        <f>_xlfn.STDEV.P(Q57:U57)</f>
        <v>2.0976176963403033</v>
      </c>
      <c r="Z57" s="141">
        <f t="shared" si="117"/>
        <v>-2</v>
      </c>
      <c r="AA57" s="42">
        <f t="shared" si="118"/>
        <v>26</v>
      </c>
      <c r="AB57" s="144">
        <f t="shared" si="119"/>
        <v>2.6</v>
      </c>
      <c r="AC57" s="42">
        <f t="shared" si="120"/>
        <v>6</v>
      </c>
      <c r="AD57" s="144">
        <f t="shared" si="121"/>
        <v>2.0099751242241779</v>
      </c>
      <c r="AE57" s="144">
        <f t="shared" si="122"/>
        <v>-2.6</v>
      </c>
    </row>
    <row r="58" spans="2:31" ht="15.75" thickBot="1" x14ac:dyDescent="0.3">
      <c r="B58" s="58" t="s">
        <v>28</v>
      </c>
      <c r="C58" s="43" t="s">
        <v>307</v>
      </c>
      <c r="D58" s="247">
        <f>(D57/D69)</f>
        <v>7.6923076923076927E-2</v>
      </c>
      <c r="E58" s="247">
        <f t="shared" ref="E58:K58" si="127">(E57/E69)</f>
        <v>0.1875</v>
      </c>
      <c r="F58" s="247">
        <f t="shared" si="127"/>
        <v>0.15</v>
      </c>
      <c r="G58" s="138">
        <f t="shared" si="127"/>
        <v>0</v>
      </c>
      <c r="H58" s="138">
        <f t="shared" si="127"/>
        <v>0.17391304347826086</v>
      </c>
      <c r="I58" s="138">
        <f t="shared" si="127"/>
        <v>0.17647058823529413</v>
      </c>
      <c r="J58" s="138">
        <f t="shared" si="127"/>
        <v>0.21052631578947367</v>
      </c>
      <c r="K58" s="138">
        <f t="shared" si="127"/>
        <v>0.22727272727272727</v>
      </c>
      <c r="L58" s="139">
        <f t="shared" ref="L58" si="128">(L57/L69)</f>
        <v>0.15686274509803921</v>
      </c>
      <c r="M58" s="166"/>
      <c r="N58" s="166"/>
      <c r="O58" s="166"/>
      <c r="P58" s="166"/>
      <c r="Q58" s="138">
        <f t="shared" ref="Q58:T58" si="129">(Q57/Q69)</f>
        <v>0.20689655172413793</v>
      </c>
      <c r="R58" s="138">
        <f t="shared" si="129"/>
        <v>3.3333333333333333E-2</v>
      </c>
      <c r="S58" s="138">
        <f t="shared" si="129"/>
        <v>0.04</v>
      </c>
      <c r="T58" s="138">
        <f t="shared" si="129"/>
        <v>8.3333333333333329E-2</v>
      </c>
      <c r="U58" s="136">
        <f t="shared" ref="U58:AA58" si="130">(U57/U69)</f>
        <v>0</v>
      </c>
      <c r="V58" s="139">
        <f t="shared" si="130"/>
        <v>7.8125E-2</v>
      </c>
      <c r="W58" s="166"/>
      <c r="X58" s="166"/>
      <c r="Y58" s="166"/>
      <c r="Z58" s="166"/>
      <c r="AA58" s="140">
        <f t="shared" si="130"/>
        <v>0.11304347826086956</v>
      </c>
      <c r="AB58" s="168"/>
      <c r="AC58" s="168"/>
      <c r="AD58" s="168"/>
      <c r="AE58" s="168"/>
    </row>
    <row r="59" spans="2:31" x14ac:dyDescent="0.25">
      <c r="B59" s="59">
        <v>1700</v>
      </c>
      <c r="C59" s="38" t="s">
        <v>307</v>
      </c>
      <c r="D59" s="38">
        <v>0</v>
      </c>
      <c r="E59" s="38">
        <v>1</v>
      </c>
      <c r="F59" s="38">
        <v>2</v>
      </c>
      <c r="G59" s="39">
        <v>3</v>
      </c>
      <c r="H59" s="39">
        <v>1</v>
      </c>
      <c r="I59" s="39">
        <v>0</v>
      </c>
      <c r="J59" s="39">
        <v>6</v>
      </c>
      <c r="K59" s="39">
        <v>3</v>
      </c>
      <c r="L59" s="40">
        <f t="shared" si="113"/>
        <v>13</v>
      </c>
      <c r="M59" s="141">
        <f t="shared" si="114"/>
        <v>2.6</v>
      </c>
      <c r="N59" s="40">
        <f t="shared" si="115"/>
        <v>6</v>
      </c>
      <c r="O59" s="141">
        <f t="shared" si="116"/>
        <v>2.0591260281974</v>
      </c>
      <c r="P59" s="141">
        <f>(U59-M59)</f>
        <v>1.4</v>
      </c>
      <c r="Q59" s="39">
        <v>2</v>
      </c>
      <c r="R59" s="39">
        <v>5</v>
      </c>
      <c r="S59" s="39">
        <v>2</v>
      </c>
      <c r="T59" s="39">
        <v>6</v>
      </c>
      <c r="U59" s="41">
        <v>4</v>
      </c>
      <c r="V59" s="40">
        <f>SUM(Q59:U59)</f>
        <v>19</v>
      </c>
      <c r="W59" s="141">
        <f>AVERAGE(Q59:U59)</f>
        <v>3.8</v>
      </c>
      <c r="X59" s="40">
        <f>MAX(Q59:U59)-MIN(Q59:U59)</f>
        <v>4</v>
      </c>
      <c r="Y59" s="141">
        <f>_xlfn.STDEV.P(Q59:U59)</f>
        <v>1.6</v>
      </c>
      <c r="Z59" s="141">
        <f t="shared" si="117"/>
        <v>0.20000000000000018</v>
      </c>
      <c r="AA59" s="42">
        <f t="shared" si="118"/>
        <v>32</v>
      </c>
      <c r="AB59" s="144">
        <f t="shared" si="119"/>
        <v>3.2</v>
      </c>
      <c r="AC59" s="42">
        <f t="shared" si="120"/>
        <v>6</v>
      </c>
      <c r="AD59" s="144">
        <f t="shared" si="121"/>
        <v>1.9390719429665315</v>
      </c>
      <c r="AE59" s="144">
        <f t="shared" si="122"/>
        <v>0.79999999999999982</v>
      </c>
    </row>
    <row r="60" spans="2:31" ht="15.75" thickBot="1" x14ac:dyDescent="0.3">
      <c r="B60" s="58" t="s">
        <v>28</v>
      </c>
      <c r="C60" s="43" t="s">
        <v>307</v>
      </c>
      <c r="D60" s="247">
        <f>(D59/D69)</f>
        <v>0</v>
      </c>
      <c r="E60" s="247">
        <f t="shared" ref="E60:K60" si="131">(E59/E69)</f>
        <v>6.25E-2</v>
      </c>
      <c r="F60" s="247">
        <f t="shared" si="131"/>
        <v>0.1</v>
      </c>
      <c r="G60" s="138">
        <f t="shared" si="131"/>
        <v>0.14285714285714285</v>
      </c>
      <c r="H60" s="138">
        <f t="shared" si="131"/>
        <v>4.3478260869565216E-2</v>
      </c>
      <c r="I60" s="138">
        <f t="shared" si="131"/>
        <v>0</v>
      </c>
      <c r="J60" s="138">
        <f t="shared" si="131"/>
        <v>0.31578947368421051</v>
      </c>
      <c r="K60" s="138">
        <f t="shared" si="131"/>
        <v>0.13636363636363635</v>
      </c>
      <c r="L60" s="139">
        <f t="shared" ref="L60" si="132">(L59/L69)</f>
        <v>0.12745098039215685</v>
      </c>
      <c r="M60" s="166"/>
      <c r="N60" s="166"/>
      <c r="O60" s="166"/>
      <c r="P60" s="166"/>
      <c r="Q60" s="138">
        <f t="shared" ref="Q60:T60" si="133">(Q59/Q69)</f>
        <v>6.8965517241379309E-2</v>
      </c>
      <c r="R60" s="138">
        <f t="shared" si="133"/>
        <v>0.16666666666666666</v>
      </c>
      <c r="S60" s="138">
        <f t="shared" si="133"/>
        <v>0.08</v>
      </c>
      <c r="T60" s="138">
        <f t="shared" si="133"/>
        <v>0.25</v>
      </c>
      <c r="U60" s="136">
        <f t="shared" ref="U60:AA60" si="134">(U59/U69)</f>
        <v>0.2</v>
      </c>
      <c r="V60" s="139">
        <f t="shared" si="134"/>
        <v>0.1484375</v>
      </c>
      <c r="W60" s="166"/>
      <c r="X60" s="166"/>
      <c r="Y60" s="166"/>
      <c r="Z60" s="166"/>
      <c r="AA60" s="140">
        <f t="shared" si="134"/>
        <v>0.1391304347826087</v>
      </c>
      <c r="AB60" s="168"/>
      <c r="AC60" s="168"/>
      <c r="AD60" s="168"/>
      <c r="AE60" s="168"/>
    </row>
    <row r="61" spans="2:31" x14ac:dyDescent="0.25">
      <c r="B61" s="59">
        <v>1800</v>
      </c>
      <c r="C61" s="38" t="s">
        <v>307</v>
      </c>
      <c r="D61" s="38">
        <v>3</v>
      </c>
      <c r="E61" s="38">
        <v>2</v>
      </c>
      <c r="F61" s="38">
        <v>1</v>
      </c>
      <c r="G61" s="39">
        <v>3</v>
      </c>
      <c r="H61" s="39">
        <v>1</v>
      </c>
      <c r="I61" s="39">
        <v>3</v>
      </c>
      <c r="J61" s="39">
        <v>4</v>
      </c>
      <c r="K61" s="39">
        <v>1</v>
      </c>
      <c r="L61" s="40">
        <f t="shared" si="113"/>
        <v>12</v>
      </c>
      <c r="M61" s="141">
        <f t="shared" si="114"/>
        <v>2.4</v>
      </c>
      <c r="N61" s="40">
        <f t="shared" si="115"/>
        <v>3</v>
      </c>
      <c r="O61" s="141">
        <f t="shared" si="116"/>
        <v>1.2</v>
      </c>
      <c r="P61" s="141">
        <f>(U61-M61)</f>
        <v>-2.4</v>
      </c>
      <c r="Q61" s="39">
        <v>3</v>
      </c>
      <c r="R61" s="39">
        <v>4</v>
      </c>
      <c r="S61" s="39">
        <v>8</v>
      </c>
      <c r="T61" s="39">
        <v>4</v>
      </c>
      <c r="U61" s="41">
        <v>0</v>
      </c>
      <c r="V61" s="40">
        <f>SUM(Q61:U61)</f>
        <v>19</v>
      </c>
      <c r="W61" s="141">
        <f>AVERAGE(Q61:U61)</f>
        <v>3.8</v>
      </c>
      <c r="X61" s="40">
        <f>MAX(Q61:U61)-MIN(Q61:U61)</f>
        <v>8</v>
      </c>
      <c r="Y61" s="141">
        <f>_xlfn.STDEV.P(Q61:U61)</f>
        <v>2.5612496949731396</v>
      </c>
      <c r="Z61" s="141">
        <f t="shared" si="117"/>
        <v>-3.8</v>
      </c>
      <c r="AA61" s="42">
        <f t="shared" si="118"/>
        <v>31</v>
      </c>
      <c r="AB61" s="144">
        <f t="shared" si="119"/>
        <v>3.1</v>
      </c>
      <c r="AC61" s="42">
        <f t="shared" si="120"/>
        <v>8</v>
      </c>
      <c r="AD61" s="144">
        <f t="shared" si="121"/>
        <v>2.118962010041709</v>
      </c>
      <c r="AE61" s="144">
        <f t="shared" si="122"/>
        <v>-3.1</v>
      </c>
    </row>
    <row r="62" spans="2:31" ht="15.75" thickBot="1" x14ac:dyDescent="0.3">
      <c r="B62" s="58" t="s">
        <v>28</v>
      </c>
      <c r="C62" s="43" t="s">
        <v>307</v>
      </c>
      <c r="D62" s="247">
        <f>(D61/D69)</f>
        <v>0.23076923076923078</v>
      </c>
      <c r="E62" s="247">
        <f t="shared" ref="E62:K62" si="135">(E61/E69)</f>
        <v>0.125</v>
      </c>
      <c r="F62" s="247">
        <f t="shared" si="135"/>
        <v>0.05</v>
      </c>
      <c r="G62" s="138">
        <f t="shared" si="135"/>
        <v>0.14285714285714285</v>
      </c>
      <c r="H62" s="138">
        <f t="shared" si="135"/>
        <v>4.3478260869565216E-2</v>
      </c>
      <c r="I62" s="138">
        <f t="shared" si="135"/>
        <v>0.17647058823529413</v>
      </c>
      <c r="J62" s="138">
        <f t="shared" si="135"/>
        <v>0.21052631578947367</v>
      </c>
      <c r="K62" s="138">
        <f t="shared" si="135"/>
        <v>4.5454545454545456E-2</v>
      </c>
      <c r="L62" s="139">
        <f t="shared" ref="L62" si="136">(L61/L69)</f>
        <v>0.11764705882352941</v>
      </c>
      <c r="M62" s="166"/>
      <c r="N62" s="166"/>
      <c r="O62" s="166"/>
      <c r="P62" s="166"/>
      <c r="Q62" s="138">
        <f t="shared" ref="Q62:T62" si="137">(Q61/Q69)</f>
        <v>0.10344827586206896</v>
      </c>
      <c r="R62" s="138">
        <f t="shared" si="137"/>
        <v>0.13333333333333333</v>
      </c>
      <c r="S62" s="138">
        <f t="shared" si="137"/>
        <v>0.32</v>
      </c>
      <c r="T62" s="138">
        <f t="shared" si="137"/>
        <v>0.16666666666666666</v>
      </c>
      <c r="U62" s="136">
        <f t="shared" ref="U62:AA62" si="138">(U61/U69)</f>
        <v>0</v>
      </c>
      <c r="V62" s="139">
        <f t="shared" si="138"/>
        <v>0.1484375</v>
      </c>
      <c r="W62" s="166"/>
      <c r="X62" s="166"/>
      <c r="Y62" s="166"/>
      <c r="Z62" s="166"/>
      <c r="AA62" s="140">
        <f t="shared" si="138"/>
        <v>0.13478260869565217</v>
      </c>
      <c r="AB62" s="168"/>
      <c r="AC62" s="168"/>
      <c r="AD62" s="168"/>
      <c r="AE62" s="168"/>
    </row>
    <row r="63" spans="2:31" x14ac:dyDescent="0.25">
      <c r="B63" s="63">
        <v>1900</v>
      </c>
      <c r="C63" s="38" t="s">
        <v>307</v>
      </c>
      <c r="D63" s="248">
        <v>1</v>
      </c>
      <c r="E63" s="248">
        <v>1</v>
      </c>
      <c r="F63" s="248">
        <v>3</v>
      </c>
      <c r="G63" s="52">
        <v>3</v>
      </c>
      <c r="H63" s="52">
        <v>5</v>
      </c>
      <c r="I63" s="52">
        <v>2</v>
      </c>
      <c r="J63" s="52">
        <v>1</v>
      </c>
      <c r="K63" s="52">
        <v>3</v>
      </c>
      <c r="L63" s="40">
        <f t="shared" si="113"/>
        <v>14</v>
      </c>
      <c r="M63" s="141">
        <f t="shared" si="114"/>
        <v>2.8</v>
      </c>
      <c r="N63" s="40">
        <f t="shared" si="115"/>
        <v>4</v>
      </c>
      <c r="O63" s="141">
        <f t="shared" si="116"/>
        <v>1.3266499161421599</v>
      </c>
      <c r="P63" s="141">
        <f>(U63-M63)</f>
        <v>-0.79999999999999982</v>
      </c>
      <c r="Q63" s="52">
        <v>3</v>
      </c>
      <c r="R63" s="52">
        <v>1</v>
      </c>
      <c r="S63" s="52">
        <v>1</v>
      </c>
      <c r="T63" s="52">
        <v>2</v>
      </c>
      <c r="U63" s="54">
        <v>2</v>
      </c>
      <c r="V63" s="53">
        <f>SUM(Q63:U63)</f>
        <v>9</v>
      </c>
      <c r="W63" s="141">
        <f>AVERAGE(Q63:U63)</f>
        <v>1.8</v>
      </c>
      <c r="X63" s="40">
        <f>MAX(Q63:U63)-MIN(Q63:U63)</f>
        <v>2</v>
      </c>
      <c r="Y63" s="141">
        <f>_xlfn.STDEV.P(Q63:U63)</f>
        <v>0.74833147735478833</v>
      </c>
      <c r="Z63" s="141">
        <f t="shared" si="117"/>
        <v>0.19999999999999996</v>
      </c>
      <c r="AA63" s="42">
        <f t="shared" si="118"/>
        <v>23</v>
      </c>
      <c r="AB63" s="144">
        <f t="shared" si="119"/>
        <v>2.2999999999999998</v>
      </c>
      <c r="AC63" s="42">
        <f t="shared" si="120"/>
        <v>4</v>
      </c>
      <c r="AD63" s="144">
        <f t="shared" si="121"/>
        <v>1.1874342087037917</v>
      </c>
      <c r="AE63" s="144">
        <f t="shared" si="122"/>
        <v>-0.29999999999999982</v>
      </c>
    </row>
    <row r="64" spans="2:31" ht="15.75" thickBot="1" x14ac:dyDescent="0.3">
      <c r="B64" s="58" t="s">
        <v>28</v>
      </c>
      <c r="C64" s="43" t="s">
        <v>307</v>
      </c>
      <c r="D64" s="247">
        <f>(D63/D69)</f>
        <v>7.6923076923076927E-2</v>
      </c>
      <c r="E64" s="247">
        <f t="shared" ref="E64:K64" si="139">(E63/E69)</f>
        <v>6.25E-2</v>
      </c>
      <c r="F64" s="247">
        <f t="shared" si="139"/>
        <v>0.15</v>
      </c>
      <c r="G64" s="138">
        <f t="shared" si="139"/>
        <v>0.14285714285714285</v>
      </c>
      <c r="H64" s="138">
        <f t="shared" si="139"/>
        <v>0.21739130434782608</v>
      </c>
      <c r="I64" s="138">
        <f t="shared" si="139"/>
        <v>0.11764705882352941</v>
      </c>
      <c r="J64" s="138">
        <f t="shared" si="139"/>
        <v>5.2631578947368418E-2</v>
      </c>
      <c r="K64" s="138">
        <f t="shared" si="139"/>
        <v>0.13636363636363635</v>
      </c>
      <c r="L64" s="139">
        <f t="shared" ref="L64" si="140">(L63/L69)</f>
        <v>0.13725490196078433</v>
      </c>
      <c r="M64" s="166"/>
      <c r="N64" s="166"/>
      <c r="O64" s="166"/>
      <c r="P64" s="166"/>
      <c r="Q64" s="138">
        <f t="shared" ref="Q64:T64" si="141">(Q63/Q69)</f>
        <v>0.10344827586206896</v>
      </c>
      <c r="R64" s="138">
        <f t="shared" si="141"/>
        <v>3.3333333333333333E-2</v>
      </c>
      <c r="S64" s="138">
        <f t="shared" si="141"/>
        <v>0.04</v>
      </c>
      <c r="T64" s="138">
        <f t="shared" si="141"/>
        <v>8.3333333333333329E-2</v>
      </c>
      <c r="U64" s="136">
        <f t="shared" ref="U64:AA64" si="142">(U63/U69)</f>
        <v>0.1</v>
      </c>
      <c r="V64" s="139">
        <f t="shared" si="142"/>
        <v>7.03125E-2</v>
      </c>
      <c r="W64" s="166"/>
      <c r="X64" s="166"/>
      <c r="Y64" s="166"/>
      <c r="Z64" s="166"/>
      <c r="AA64" s="140">
        <f t="shared" si="142"/>
        <v>0.1</v>
      </c>
      <c r="AB64" s="168"/>
      <c r="AC64" s="168"/>
      <c r="AD64" s="168"/>
      <c r="AE64" s="168"/>
    </row>
    <row r="65" spans="2:31" x14ac:dyDescent="0.25">
      <c r="B65" s="59">
        <v>2000</v>
      </c>
      <c r="C65" s="38" t="s">
        <v>307</v>
      </c>
      <c r="D65" s="38">
        <v>2</v>
      </c>
      <c r="E65" s="38">
        <v>3</v>
      </c>
      <c r="F65" s="38">
        <v>2</v>
      </c>
      <c r="G65" s="39">
        <v>1</v>
      </c>
      <c r="H65" s="39">
        <v>4</v>
      </c>
      <c r="I65" s="39">
        <v>2</v>
      </c>
      <c r="J65" s="39">
        <v>0</v>
      </c>
      <c r="K65" s="39">
        <v>3</v>
      </c>
      <c r="L65" s="40">
        <f t="shared" si="113"/>
        <v>10</v>
      </c>
      <c r="M65" s="141">
        <f t="shared" si="114"/>
        <v>2</v>
      </c>
      <c r="N65" s="40">
        <f t="shared" si="115"/>
        <v>4</v>
      </c>
      <c r="O65" s="141">
        <f t="shared" si="116"/>
        <v>1.4142135623730951</v>
      </c>
      <c r="P65" s="141">
        <f>(U65-M65)</f>
        <v>6</v>
      </c>
      <c r="Q65" s="39">
        <v>4</v>
      </c>
      <c r="R65" s="39">
        <v>5</v>
      </c>
      <c r="S65" s="39">
        <v>2</v>
      </c>
      <c r="T65" s="39">
        <v>4</v>
      </c>
      <c r="U65" s="41">
        <v>8</v>
      </c>
      <c r="V65" s="40">
        <f>SUM(Q65:U65)</f>
        <v>23</v>
      </c>
      <c r="W65" s="40">
        <f>AVERAGE(Q65:U65)</f>
        <v>4.5999999999999996</v>
      </c>
      <c r="X65" s="40">
        <f>MAX(Q65:U65)-MIN(Q65:U65)</f>
        <v>6</v>
      </c>
      <c r="Y65" s="141">
        <f>_xlfn.STDEV.P(Q65:U65)</f>
        <v>1.9595917942265424</v>
      </c>
      <c r="Z65" s="141">
        <f t="shared" si="117"/>
        <v>3.4000000000000004</v>
      </c>
      <c r="AA65" s="42">
        <f t="shared" si="118"/>
        <v>33</v>
      </c>
      <c r="AB65" s="144">
        <f t="shared" si="119"/>
        <v>3.3</v>
      </c>
      <c r="AC65" s="42">
        <f t="shared" si="120"/>
        <v>8</v>
      </c>
      <c r="AD65" s="144">
        <f t="shared" si="121"/>
        <v>2.1470910553583891</v>
      </c>
      <c r="AE65" s="144">
        <f t="shared" si="122"/>
        <v>4.7</v>
      </c>
    </row>
    <row r="66" spans="2:31" ht="15.75" thickBot="1" x14ac:dyDescent="0.3">
      <c r="B66" s="58" t="s">
        <v>28</v>
      </c>
      <c r="C66" s="43" t="s">
        <v>307</v>
      </c>
      <c r="D66" s="247">
        <f>(D65/D69)</f>
        <v>0.15384615384615385</v>
      </c>
      <c r="E66" s="247">
        <f t="shared" ref="E66:K66" si="143">(E65/E69)</f>
        <v>0.1875</v>
      </c>
      <c r="F66" s="247">
        <f t="shared" si="143"/>
        <v>0.1</v>
      </c>
      <c r="G66" s="138">
        <f t="shared" si="143"/>
        <v>4.7619047619047616E-2</v>
      </c>
      <c r="H66" s="138">
        <f t="shared" si="143"/>
        <v>0.17391304347826086</v>
      </c>
      <c r="I66" s="138">
        <f t="shared" si="143"/>
        <v>0.11764705882352941</v>
      </c>
      <c r="J66" s="138">
        <f t="shared" si="143"/>
        <v>0</v>
      </c>
      <c r="K66" s="138">
        <f t="shared" si="143"/>
        <v>0.13636363636363635</v>
      </c>
      <c r="L66" s="139">
        <f t="shared" ref="L66" si="144">(L65/L69)</f>
        <v>9.8039215686274508E-2</v>
      </c>
      <c r="M66" s="166"/>
      <c r="N66" s="166"/>
      <c r="O66" s="166"/>
      <c r="P66" s="166"/>
      <c r="Q66" s="138">
        <f t="shared" ref="Q66:T66" si="145">(Q65/Q69)</f>
        <v>0.13793103448275862</v>
      </c>
      <c r="R66" s="138">
        <f t="shared" si="145"/>
        <v>0.16666666666666666</v>
      </c>
      <c r="S66" s="138">
        <f t="shared" si="145"/>
        <v>0.08</v>
      </c>
      <c r="T66" s="138">
        <f t="shared" si="145"/>
        <v>0.16666666666666666</v>
      </c>
      <c r="U66" s="136">
        <f t="shared" ref="U66:AA66" si="146">(U65/U69)</f>
        <v>0.4</v>
      </c>
      <c r="V66" s="139">
        <f t="shared" si="146"/>
        <v>0.1796875</v>
      </c>
      <c r="W66" s="166"/>
      <c r="X66" s="166"/>
      <c r="Y66" s="166"/>
      <c r="Z66" s="166"/>
      <c r="AA66" s="140">
        <f t="shared" si="146"/>
        <v>0.14347826086956522</v>
      </c>
      <c r="AB66" s="168"/>
      <c r="AC66" s="168"/>
      <c r="AD66" s="168"/>
      <c r="AE66" s="168"/>
    </row>
    <row r="67" spans="2:31" x14ac:dyDescent="0.25">
      <c r="B67" s="59">
        <v>2100</v>
      </c>
      <c r="C67" s="38" t="s">
        <v>307</v>
      </c>
      <c r="D67" s="38">
        <v>3</v>
      </c>
      <c r="E67" s="38">
        <v>5</v>
      </c>
      <c r="F67" s="38">
        <v>7</v>
      </c>
      <c r="G67" s="39">
        <v>6</v>
      </c>
      <c r="H67" s="39">
        <v>2</v>
      </c>
      <c r="I67" s="39">
        <v>2</v>
      </c>
      <c r="J67" s="39">
        <v>1</v>
      </c>
      <c r="K67" s="39">
        <v>1</v>
      </c>
      <c r="L67" s="40">
        <f t="shared" si="113"/>
        <v>12</v>
      </c>
      <c r="M67" s="141">
        <f t="shared" si="114"/>
        <v>2.4</v>
      </c>
      <c r="N67" s="40">
        <f t="shared" si="115"/>
        <v>5</v>
      </c>
      <c r="O67" s="141">
        <f t="shared" si="116"/>
        <v>1.8547236990991407</v>
      </c>
      <c r="P67" s="141">
        <f>(U67-M67)</f>
        <v>0.60000000000000009</v>
      </c>
      <c r="Q67" s="39">
        <v>6</v>
      </c>
      <c r="R67" s="39">
        <v>4</v>
      </c>
      <c r="S67" s="39">
        <v>6</v>
      </c>
      <c r="T67" s="39">
        <v>1</v>
      </c>
      <c r="U67" s="41">
        <v>3</v>
      </c>
      <c r="V67" s="40">
        <f>SUM(Q67:U67)</f>
        <v>20</v>
      </c>
      <c r="W67" s="40">
        <f>AVERAGE(Q67:U67)</f>
        <v>4</v>
      </c>
      <c r="X67" s="40">
        <f>MAX(Q67:U67)-MIN(Q67:U67)</f>
        <v>5</v>
      </c>
      <c r="Y67" s="141">
        <f>_xlfn.STDEV.P(Q67:U67)</f>
        <v>1.8973665961010275</v>
      </c>
      <c r="Z67" s="141">
        <f t="shared" si="117"/>
        <v>-1</v>
      </c>
      <c r="AA67" s="42">
        <f t="shared" si="118"/>
        <v>32</v>
      </c>
      <c r="AB67" s="144">
        <f t="shared" si="119"/>
        <v>3.2</v>
      </c>
      <c r="AC67" s="42">
        <f t="shared" si="120"/>
        <v>5</v>
      </c>
      <c r="AD67" s="144">
        <f t="shared" si="121"/>
        <v>2.0396078054371141</v>
      </c>
      <c r="AE67" s="144">
        <f t="shared" si="122"/>
        <v>-0.20000000000000018</v>
      </c>
    </row>
    <row r="68" spans="2:31" ht="15.75" thickBot="1" x14ac:dyDescent="0.3">
      <c r="B68" s="58" t="s">
        <v>28</v>
      </c>
      <c r="C68" s="43" t="s">
        <v>307</v>
      </c>
      <c r="D68" s="43">
        <f>(D67/D69)</f>
        <v>0.23076923076923078</v>
      </c>
      <c r="E68" s="43">
        <f t="shared" ref="E68:K68" si="147">(E67/E69)</f>
        <v>0.3125</v>
      </c>
      <c r="F68" s="43">
        <f t="shared" si="147"/>
        <v>0.35</v>
      </c>
      <c r="G68" s="196">
        <f t="shared" si="147"/>
        <v>0.2857142857142857</v>
      </c>
      <c r="H68" s="196">
        <f t="shared" si="147"/>
        <v>8.6956521739130432E-2</v>
      </c>
      <c r="I68" s="196">
        <f t="shared" si="147"/>
        <v>0.11764705882352941</v>
      </c>
      <c r="J68" s="196">
        <f t="shared" si="147"/>
        <v>5.2631578947368418E-2</v>
      </c>
      <c r="K68" s="196">
        <f t="shared" si="147"/>
        <v>4.5454545454545456E-2</v>
      </c>
      <c r="L68" s="198">
        <f t="shared" ref="L68" si="148">(L67/L69)</f>
        <v>0.11764705882352941</v>
      </c>
      <c r="M68" s="166"/>
      <c r="N68" s="166"/>
      <c r="O68" s="166"/>
      <c r="P68" s="166"/>
      <c r="Q68" s="196">
        <f t="shared" ref="Q68:T68" si="149">(Q67/Q69)</f>
        <v>0.20689655172413793</v>
      </c>
      <c r="R68" s="196">
        <f t="shared" si="149"/>
        <v>0.13333333333333333</v>
      </c>
      <c r="S68" s="196">
        <f t="shared" si="149"/>
        <v>0.24</v>
      </c>
      <c r="T68" s="196">
        <f t="shared" si="149"/>
        <v>4.1666666666666664E-2</v>
      </c>
      <c r="U68" s="199">
        <f t="shared" ref="U68:AA68" si="150">(U67/U69)</f>
        <v>0.15</v>
      </c>
      <c r="V68" s="198">
        <f t="shared" si="150"/>
        <v>0.15625</v>
      </c>
      <c r="W68" s="166"/>
      <c r="X68" s="166"/>
      <c r="Y68" s="166"/>
      <c r="Z68" s="166"/>
      <c r="AA68" s="197">
        <f t="shared" si="150"/>
        <v>0.1391304347826087</v>
      </c>
      <c r="AB68" s="168"/>
      <c r="AC68" s="168"/>
      <c r="AD68" s="168"/>
      <c r="AE68" s="168"/>
    </row>
    <row r="69" spans="2:31" ht="24" x14ac:dyDescent="0.25">
      <c r="B69" s="26" t="s">
        <v>318</v>
      </c>
      <c r="C69" s="116" t="s">
        <v>307</v>
      </c>
      <c r="D69" s="116">
        <v>13</v>
      </c>
      <c r="E69" s="116">
        <v>16</v>
      </c>
      <c r="F69" s="116">
        <v>20</v>
      </c>
      <c r="G69" s="117">
        <v>21</v>
      </c>
      <c r="H69" s="117">
        <v>23</v>
      </c>
      <c r="I69" s="117">
        <v>17</v>
      </c>
      <c r="J69" s="117">
        <v>19</v>
      </c>
      <c r="K69" s="117">
        <v>22</v>
      </c>
      <c r="L69" s="32">
        <f t="shared" si="113"/>
        <v>102</v>
      </c>
      <c r="M69" s="132">
        <f t="shared" si="114"/>
        <v>20.399999999999999</v>
      </c>
      <c r="N69" s="32">
        <f t="shared" si="115"/>
        <v>6</v>
      </c>
      <c r="O69" s="132">
        <f t="shared" si="116"/>
        <v>2.1540659228538015</v>
      </c>
      <c r="P69" s="119">
        <f>(U69-M69)</f>
        <v>-0.39999999999999858</v>
      </c>
      <c r="Q69" s="117">
        <v>29</v>
      </c>
      <c r="R69" s="117">
        <v>30</v>
      </c>
      <c r="S69" s="117">
        <v>25</v>
      </c>
      <c r="T69" s="117">
        <v>24</v>
      </c>
      <c r="U69" s="120">
        <v>20</v>
      </c>
      <c r="V69" s="118">
        <f>SUM(Q69:U69)</f>
        <v>128</v>
      </c>
      <c r="W69" s="118">
        <f>AVERAGE(Q69:U69)</f>
        <v>25.6</v>
      </c>
      <c r="X69" s="118">
        <f>MAX(Q69:U69)-MIN(Q69:U69)</f>
        <v>10</v>
      </c>
      <c r="Y69" s="119">
        <f>_xlfn.STDEV.P(Q69:U69)</f>
        <v>3.6110940170535577</v>
      </c>
      <c r="Z69" s="119">
        <f>(U69-W69)</f>
        <v>-5.6000000000000014</v>
      </c>
      <c r="AA69" s="34">
        <f t="shared" si="118"/>
        <v>230</v>
      </c>
      <c r="AB69" s="131">
        <f t="shared" si="119"/>
        <v>23</v>
      </c>
      <c r="AC69" s="34">
        <f t="shared" si="120"/>
        <v>13</v>
      </c>
      <c r="AD69" s="131">
        <f t="shared" si="121"/>
        <v>3.9496835316262997</v>
      </c>
      <c r="AE69" s="122">
        <f>(U69-AB69)</f>
        <v>-3</v>
      </c>
    </row>
    <row r="70" spans="2:31" ht="36" x14ac:dyDescent="0.25">
      <c r="B70" s="160" t="s">
        <v>338</v>
      </c>
      <c r="C70" s="13" t="s">
        <v>307</v>
      </c>
      <c r="D70" s="13">
        <v>46</v>
      </c>
      <c r="E70" s="13">
        <v>53</v>
      </c>
      <c r="F70" s="13">
        <v>62</v>
      </c>
      <c r="G70" s="14">
        <v>57</v>
      </c>
      <c r="H70" s="14">
        <v>66</v>
      </c>
      <c r="I70" s="14">
        <v>40</v>
      </c>
      <c r="J70" s="14">
        <v>42</v>
      </c>
      <c r="K70" s="14">
        <v>50</v>
      </c>
      <c r="L70" s="40">
        <f t="shared" si="113"/>
        <v>255</v>
      </c>
      <c r="M70" s="141">
        <f t="shared" si="114"/>
        <v>51</v>
      </c>
      <c r="N70" s="40">
        <f t="shared" si="115"/>
        <v>26</v>
      </c>
      <c r="O70" s="141">
        <f t="shared" si="116"/>
        <v>9.633275663033837</v>
      </c>
      <c r="P70" s="15">
        <f>(U70-M70)</f>
        <v>12</v>
      </c>
      <c r="Q70" s="14">
        <v>66</v>
      </c>
      <c r="R70" s="14">
        <v>58</v>
      </c>
      <c r="S70" s="14">
        <v>64</v>
      </c>
      <c r="T70" s="14">
        <v>60</v>
      </c>
      <c r="U70" s="16">
        <v>63</v>
      </c>
      <c r="V70" s="15">
        <f>SUM(Q70:U70)</f>
        <v>311</v>
      </c>
      <c r="W70" s="15">
        <f>AVERAGE(Q70:U70)</f>
        <v>62.2</v>
      </c>
      <c r="X70" s="15">
        <f>MAX(Q70:U70)-MIN(Q70:U70)</f>
        <v>8</v>
      </c>
      <c r="Y70" s="69">
        <f>_xlfn.STDEV.P(Q70:U70)</f>
        <v>2.8565713714171399</v>
      </c>
      <c r="Z70" s="15">
        <f>(U70-W70)</f>
        <v>0.79999999999999716</v>
      </c>
      <c r="AA70" s="42">
        <f t="shared" si="118"/>
        <v>566</v>
      </c>
      <c r="AB70" s="144">
        <f t="shared" si="119"/>
        <v>56.6</v>
      </c>
      <c r="AC70" s="42">
        <f t="shared" si="120"/>
        <v>26</v>
      </c>
      <c r="AD70" s="144">
        <f t="shared" si="121"/>
        <v>9.0465463023189141</v>
      </c>
      <c r="AE70" s="73">
        <f>(U70-AB70)</f>
        <v>6.3999999999999986</v>
      </c>
    </row>
    <row r="71" spans="2:31" ht="24" x14ac:dyDescent="0.25">
      <c r="B71" s="67" t="s">
        <v>239</v>
      </c>
      <c r="C71" s="68" t="s">
        <v>307</v>
      </c>
      <c r="D71" s="245">
        <f>(D69/D70)</f>
        <v>0.28260869565217389</v>
      </c>
      <c r="E71" s="245">
        <f t="shared" ref="E71:H71" si="151">(E69/E70)</f>
        <v>0.30188679245283018</v>
      </c>
      <c r="F71" s="245">
        <f t="shared" si="151"/>
        <v>0.32258064516129031</v>
      </c>
      <c r="G71" s="75">
        <f t="shared" si="151"/>
        <v>0.36842105263157893</v>
      </c>
      <c r="H71" s="75">
        <f t="shared" si="151"/>
        <v>0.34848484848484851</v>
      </c>
      <c r="I71" s="75">
        <f>(I69/I70)</f>
        <v>0.42499999999999999</v>
      </c>
      <c r="J71" s="75">
        <f t="shared" ref="J71:K71" si="152">(J69/J70)</f>
        <v>0.45238095238095238</v>
      </c>
      <c r="K71" s="75">
        <f t="shared" si="152"/>
        <v>0.44</v>
      </c>
      <c r="L71" s="113">
        <f t="shared" ref="L71" si="153">(L69/L70)</f>
        <v>0.4</v>
      </c>
      <c r="M71" s="157"/>
      <c r="N71" s="157"/>
      <c r="O71" s="157"/>
      <c r="P71" s="157"/>
      <c r="Q71" s="75">
        <f t="shared" ref="Q71:T71" si="154">(Q69/Q70)</f>
        <v>0.43939393939393939</v>
      </c>
      <c r="R71" s="75">
        <f t="shared" si="154"/>
        <v>0.51724137931034486</v>
      </c>
      <c r="S71" s="75">
        <f t="shared" si="154"/>
        <v>0.390625</v>
      </c>
      <c r="T71" s="75">
        <f t="shared" si="154"/>
        <v>0.4</v>
      </c>
      <c r="U71" s="111">
        <f t="shared" ref="U71:V71" si="155">(U69/U70)</f>
        <v>0.31746031746031744</v>
      </c>
      <c r="V71" s="113">
        <f t="shared" si="155"/>
        <v>0.41157556270096463</v>
      </c>
      <c r="W71" s="157"/>
      <c r="X71" s="157"/>
      <c r="Y71" s="157"/>
      <c r="Z71" s="157"/>
      <c r="AA71" s="112">
        <f>(AA69/AA70)</f>
        <v>0.40636042402826855</v>
      </c>
      <c r="AB71" s="156"/>
      <c r="AC71" s="156"/>
      <c r="AD71" s="156"/>
      <c r="AE71" s="156"/>
    </row>
    <row r="72" spans="2:31" x14ac:dyDescent="0.25">
      <c r="B72" s="62"/>
    </row>
    <row r="73" spans="2:31" x14ac:dyDescent="0.25">
      <c r="B73" s="274"/>
      <c r="C73" s="283" t="s">
        <v>288</v>
      </c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</row>
    <row r="74" spans="2:31" ht="24.75" thickBot="1" x14ac:dyDescent="0.3">
      <c r="B74" s="18"/>
      <c r="C74" s="19">
        <v>2009</v>
      </c>
      <c r="D74" s="19">
        <v>2010</v>
      </c>
      <c r="E74" s="19">
        <v>2011</v>
      </c>
      <c r="F74" s="19">
        <v>2012</v>
      </c>
      <c r="G74" s="20">
        <v>2013</v>
      </c>
      <c r="H74" s="20">
        <v>2014</v>
      </c>
      <c r="I74" s="20">
        <v>2015</v>
      </c>
      <c r="J74" s="20">
        <v>2016</v>
      </c>
      <c r="K74" s="20">
        <v>2017</v>
      </c>
      <c r="L74" s="21" t="s">
        <v>0</v>
      </c>
      <c r="M74" s="21" t="s">
        <v>1</v>
      </c>
      <c r="N74" s="21" t="s">
        <v>2</v>
      </c>
      <c r="O74" s="21" t="s">
        <v>3</v>
      </c>
      <c r="P74" s="21" t="s">
        <v>435</v>
      </c>
      <c r="Q74" s="20">
        <v>2018</v>
      </c>
      <c r="R74" s="20">
        <v>2019</v>
      </c>
      <c r="S74" s="20">
        <v>2020</v>
      </c>
      <c r="T74" s="20">
        <v>2021</v>
      </c>
      <c r="U74" s="22">
        <v>2022</v>
      </c>
      <c r="V74" s="21" t="s">
        <v>0</v>
      </c>
      <c r="W74" s="21" t="s">
        <v>1</v>
      </c>
      <c r="X74" s="21" t="s">
        <v>2</v>
      </c>
      <c r="Y74" s="21" t="s">
        <v>3</v>
      </c>
      <c r="Z74" s="21" t="s">
        <v>435</v>
      </c>
      <c r="AA74" s="23" t="s">
        <v>5</v>
      </c>
      <c r="AB74" s="23" t="s">
        <v>6</v>
      </c>
      <c r="AC74" s="23" t="s">
        <v>7</v>
      </c>
      <c r="AD74" s="23" t="s">
        <v>8</v>
      </c>
      <c r="AE74" s="23" t="s">
        <v>435</v>
      </c>
    </row>
    <row r="75" spans="2:31" x14ac:dyDescent="0.25">
      <c r="B75" s="59" t="s">
        <v>153</v>
      </c>
      <c r="C75" s="38" t="s">
        <v>307</v>
      </c>
      <c r="D75" s="38">
        <v>3</v>
      </c>
      <c r="E75" s="38">
        <v>3</v>
      </c>
      <c r="F75" s="38">
        <v>1</v>
      </c>
      <c r="G75" s="39">
        <v>5</v>
      </c>
      <c r="H75" s="39">
        <v>3</v>
      </c>
      <c r="I75" s="39">
        <v>5</v>
      </c>
      <c r="J75" s="39">
        <v>7</v>
      </c>
      <c r="K75" s="39">
        <v>1</v>
      </c>
      <c r="L75" s="40">
        <f>SUM(G75:K75)</f>
        <v>21</v>
      </c>
      <c r="M75" s="141">
        <f>AVERAGE(G75:K75)</f>
        <v>4.2</v>
      </c>
      <c r="N75" s="40">
        <f>MAX(G75:K75)-MIN(G75:K75)</f>
        <v>6</v>
      </c>
      <c r="O75" s="141">
        <f>_xlfn.STDEV.P(G75:K75)</f>
        <v>2.0396078054371141</v>
      </c>
      <c r="P75" s="141">
        <f>(U75-M75)</f>
        <v>-2.2000000000000002</v>
      </c>
      <c r="Q75" s="39">
        <v>6</v>
      </c>
      <c r="R75" s="39">
        <v>3</v>
      </c>
      <c r="S75" s="39">
        <v>1</v>
      </c>
      <c r="T75" s="39">
        <v>3</v>
      </c>
      <c r="U75" s="41">
        <v>2</v>
      </c>
      <c r="V75" s="40">
        <f>SUM(Q75:U75)</f>
        <v>15</v>
      </c>
      <c r="W75" s="141">
        <f>AVERAGE(Q75:U75)</f>
        <v>3</v>
      </c>
      <c r="X75" s="40">
        <f>MAX(Q75:U75)-MIN(Q75:U75)</f>
        <v>5</v>
      </c>
      <c r="Y75" s="141">
        <f>_xlfn.STDEV.P(Q75:U75)</f>
        <v>1.6733200530681511</v>
      </c>
      <c r="Z75" s="141">
        <f>(U75-W75)</f>
        <v>-1</v>
      </c>
      <c r="AA75" s="42">
        <f>SUM(Q75:U75,G75:K75)</f>
        <v>36</v>
      </c>
      <c r="AB75" s="42">
        <f>AVERAGE(Q75:U75,G75:K75)</f>
        <v>3.6</v>
      </c>
      <c r="AC75" s="42">
        <f>MAX(Q75:U75,G75:K75)-MIN(Q75:U75,G75:K75)</f>
        <v>6</v>
      </c>
      <c r="AD75" s="144">
        <f>_xlfn.STDEV.P(Q75:U75,G75:K75)</f>
        <v>1.9595917942265424</v>
      </c>
      <c r="AE75" s="144">
        <f>(U75-AB75)</f>
        <v>-1.6</v>
      </c>
    </row>
    <row r="76" spans="2:31" ht="15.75" thickBot="1" x14ac:dyDescent="0.3">
      <c r="B76" s="58" t="s">
        <v>28</v>
      </c>
      <c r="C76" s="43" t="s">
        <v>307</v>
      </c>
      <c r="D76" s="247">
        <f>(D75/D89)</f>
        <v>0.23076923076923078</v>
      </c>
      <c r="E76" s="247">
        <f t="shared" ref="E76:K76" si="156">(E75/E89)</f>
        <v>0.1875</v>
      </c>
      <c r="F76" s="247">
        <f t="shared" si="156"/>
        <v>0.05</v>
      </c>
      <c r="G76" s="138">
        <f t="shared" si="156"/>
        <v>0.23809523809523808</v>
      </c>
      <c r="H76" s="138">
        <f t="shared" si="156"/>
        <v>0.13043478260869565</v>
      </c>
      <c r="I76" s="138">
        <f t="shared" si="156"/>
        <v>0.29411764705882354</v>
      </c>
      <c r="J76" s="138">
        <f t="shared" si="156"/>
        <v>0.36842105263157893</v>
      </c>
      <c r="K76" s="138">
        <f t="shared" si="156"/>
        <v>4.5454545454545456E-2</v>
      </c>
      <c r="L76" s="139">
        <f t="shared" ref="L76" si="157">(L75/L89)</f>
        <v>0.20588235294117646</v>
      </c>
      <c r="M76" s="137"/>
      <c r="N76" s="137"/>
      <c r="O76" s="137"/>
      <c r="P76" s="137"/>
      <c r="Q76" s="138">
        <f t="shared" ref="Q76:T76" si="158">(Q75/Q89)</f>
        <v>0.20689655172413793</v>
      </c>
      <c r="R76" s="138">
        <f t="shared" si="158"/>
        <v>0.1</v>
      </c>
      <c r="S76" s="138">
        <f t="shared" si="158"/>
        <v>0.04</v>
      </c>
      <c r="T76" s="138">
        <f t="shared" si="158"/>
        <v>0.125</v>
      </c>
      <c r="U76" s="136">
        <f t="shared" ref="U76:AA76" si="159">(U75/U89)</f>
        <v>0.1</v>
      </c>
      <c r="V76" s="139">
        <f t="shared" si="159"/>
        <v>0.1171875</v>
      </c>
      <c r="W76" s="137"/>
      <c r="X76" s="137"/>
      <c r="Y76" s="137"/>
      <c r="Z76" s="137"/>
      <c r="AA76" s="140">
        <f t="shared" si="159"/>
        <v>0.15652173913043479</v>
      </c>
      <c r="AB76" s="192"/>
      <c r="AC76" s="192"/>
      <c r="AD76" s="192"/>
      <c r="AE76" s="192"/>
    </row>
    <row r="77" spans="2:31" x14ac:dyDescent="0.25">
      <c r="B77" s="59" t="s">
        <v>154</v>
      </c>
      <c r="C77" s="38" t="s">
        <v>307</v>
      </c>
      <c r="D77" s="38">
        <v>2</v>
      </c>
      <c r="E77" s="38">
        <v>2</v>
      </c>
      <c r="F77" s="38">
        <v>6</v>
      </c>
      <c r="G77" s="39">
        <v>2</v>
      </c>
      <c r="H77" s="39">
        <v>8</v>
      </c>
      <c r="I77" s="39">
        <v>2</v>
      </c>
      <c r="J77" s="39">
        <v>1</v>
      </c>
      <c r="K77" s="39">
        <v>4</v>
      </c>
      <c r="L77" s="40">
        <f t="shared" ref="L77:L90" si="160">SUM(G77:K77)</f>
        <v>17</v>
      </c>
      <c r="M77" s="141">
        <f t="shared" ref="M77:M90" si="161">AVERAGE(G77:K77)</f>
        <v>3.4</v>
      </c>
      <c r="N77" s="40">
        <f t="shared" ref="N77:N90" si="162">MAX(G77:K77)-MIN(G77:K77)</f>
        <v>7</v>
      </c>
      <c r="O77" s="141">
        <f t="shared" ref="O77:O90" si="163">_xlfn.STDEV.P(G77:K77)</f>
        <v>2.4979991993593593</v>
      </c>
      <c r="P77" s="141">
        <f>(U77-M77)</f>
        <v>-1.4</v>
      </c>
      <c r="Q77" s="39">
        <v>4</v>
      </c>
      <c r="R77" s="39">
        <v>3</v>
      </c>
      <c r="S77" s="39">
        <v>2</v>
      </c>
      <c r="T77" s="39">
        <v>4</v>
      </c>
      <c r="U77" s="41">
        <v>2</v>
      </c>
      <c r="V77" s="40">
        <f>SUM(Q77:U77)</f>
        <v>15</v>
      </c>
      <c r="W77" s="141">
        <f>AVERAGE(Q77:U77)</f>
        <v>3</v>
      </c>
      <c r="X77" s="40">
        <f>MAX(Q77:U77)-MIN(Q77:U77)</f>
        <v>2</v>
      </c>
      <c r="Y77" s="141">
        <f>_xlfn.STDEV.P(Q77:U77)</f>
        <v>0.89442719099991586</v>
      </c>
      <c r="Z77" s="141">
        <f t="shared" ref="Z77:Z87" si="164">(U77-W77)</f>
        <v>-1</v>
      </c>
      <c r="AA77" s="42">
        <f t="shared" ref="AA77:AA90" si="165">SUM(Q77:U77,G77:K77)</f>
        <v>32</v>
      </c>
      <c r="AB77" s="42">
        <f t="shared" ref="AB77:AB90" si="166">AVERAGE(Q77:U77,G77:K77)</f>
        <v>3.2</v>
      </c>
      <c r="AC77" s="42">
        <f t="shared" ref="AC77:AC90" si="167">MAX(Q77:U77,G77:K77)-MIN(Q77:U77,G77:K77)</f>
        <v>7</v>
      </c>
      <c r="AD77" s="144">
        <f t="shared" ref="AD77:AD90" si="168">_xlfn.STDEV.P(Q77:U77,G77:K77)</f>
        <v>1.8867962264113207</v>
      </c>
      <c r="AE77" s="144">
        <f t="shared" ref="AE77:AE87" si="169">(U77-AB77)</f>
        <v>-1.2000000000000002</v>
      </c>
    </row>
    <row r="78" spans="2:31" ht="15.75" thickBot="1" x14ac:dyDescent="0.3">
      <c r="B78" s="58" t="s">
        <v>28</v>
      </c>
      <c r="C78" s="43" t="s">
        <v>307</v>
      </c>
      <c r="D78" s="247">
        <f>(D77/D89)</f>
        <v>0.15384615384615385</v>
      </c>
      <c r="E78" s="247">
        <f t="shared" ref="E78:K78" si="170">(E77/E89)</f>
        <v>0.125</v>
      </c>
      <c r="F78" s="247">
        <f t="shared" si="170"/>
        <v>0.3</v>
      </c>
      <c r="G78" s="138">
        <f t="shared" si="170"/>
        <v>9.5238095238095233E-2</v>
      </c>
      <c r="H78" s="138">
        <f t="shared" si="170"/>
        <v>0.34782608695652173</v>
      </c>
      <c r="I78" s="138">
        <f t="shared" si="170"/>
        <v>0.11764705882352941</v>
      </c>
      <c r="J78" s="138">
        <f t="shared" si="170"/>
        <v>5.2631578947368418E-2</v>
      </c>
      <c r="K78" s="138">
        <f t="shared" si="170"/>
        <v>0.18181818181818182</v>
      </c>
      <c r="L78" s="139">
        <f t="shared" ref="L78" si="171">(L77/L89)</f>
        <v>0.16666666666666666</v>
      </c>
      <c r="M78" s="137"/>
      <c r="N78" s="137"/>
      <c r="O78" s="137"/>
      <c r="P78" s="137"/>
      <c r="Q78" s="138">
        <f t="shared" ref="Q78:T78" si="172">(Q77/Q89)</f>
        <v>0.13793103448275862</v>
      </c>
      <c r="R78" s="138">
        <f t="shared" si="172"/>
        <v>0.1</v>
      </c>
      <c r="S78" s="138">
        <f t="shared" si="172"/>
        <v>0.08</v>
      </c>
      <c r="T78" s="138">
        <f t="shared" si="172"/>
        <v>0.16666666666666666</v>
      </c>
      <c r="U78" s="136">
        <f t="shared" ref="U78:AA78" si="173">(U77/U89)</f>
        <v>0.1</v>
      </c>
      <c r="V78" s="139">
        <f t="shared" si="173"/>
        <v>0.1171875</v>
      </c>
      <c r="W78" s="137"/>
      <c r="X78" s="137"/>
      <c r="Y78" s="137"/>
      <c r="Z78" s="137"/>
      <c r="AA78" s="140">
        <f t="shared" si="173"/>
        <v>0.1391304347826087</v>
      </c>
      <c r="AB78" s="192"/>
      <c r="AC78" s="192"/>
      <c r="AD78" s="192"/>
      <c r="AE78" s="192"/>
    </row>
    <row r="79" spans="2:31" x14ac:dyDescent="0.25">
      <c r="B79" s="59" t="s">
        <v>155</v>
      </c>
      <c r="C79" s="38" t="s">
        <v>307</v>
      </c>
      <c r="D79" s="38">
        <v>2</v>
      </c>
      <c r="E79" s="38">
        <v>3</v>
      </c>
      <c r="F79" s="38">
        <v>3</v>
      </c>
      <c r="G79" s="39">
        <v>2</v>
      </c>
      <c r="H79" s="39">
        <v>4</v>
      </c>
      <c r="I79" s="39">
        <v>1</v>
      </c>
      <c r="J79" s="39">
        <v>2</v>
      </c>
      <c r="K79" s="39">
        <v>3</v>
      </c>
      <c r="L79" s="40">
        <f t="shared" si="160"/>
        <v>12</v>
      </c>
      <c r="M79" s="141">
        <f t="shared" si="161"/>
        <v>2.4</v>
      </c>
      <c r="N79" s="40">
        <f t="shared" si="162"/>
        <v>3</v>
      </c>
      <c r="O79" s="141">
        <f t="shared" si="163"/>
        <v>1.019803902718557</v>
      </c>
      <c r="P79" s="141">
        <f>(U79-M79)</f>
        <v>-0.39999999999999991</v>
      </c>
      <c r="Q79" s="39">
        <v>1</v>
      </c>
      <c r="R79" s="39">
        <v>7</v>
      </c>
      <c r="S79" s="39">
        <v>4</v>
      </c>
      <c r="T79" s="39">
        <v>2</v>
      </c>
      <c r="U79" s="41">
        <v>2</v>
      </c>
      <c r="V79" s="40">
        <f>SUM(Q79:U79)</f>
        <v>16</v>
      </c>
      <c r="W79" s="141">
        <f>AVERAGE(Q79:U79)</f>
        <v>3.2</v>
      </c>
      <c r="X79" s="40">
        <f>MAX(Q79:U79)-MIN(Q79:U79)</f>
        <v>6</v>
      </c>
      <c r="Y79" s="141">
        <f>_xlfn.STDEV.P(Q79:U79)</f>
        <v>2.1354156504062622</v>
      </c>
      <c r="Z79" s="141">
        <f t="shared" si="164"/>
        <v>-1.2000000000000002</v>
      </c>
      <c r="AA79" s="42">
        <f t="shared" si="165"/>
        <v>28</v>
      </c>
      <c r="AB79" s="42">
        <f t="shared" si="166"/>
        <v>2.8</v>
      </c>
      <c r="AC79" s="42">
        <f t="shared" si="167"/>
        <v>6</v>
      </c>
      <c r="AD79" s="144">
        <f t="shared" si="168"/>
        <v>1.7204650534085253</v>
      </c>
      <c r="AE79" s="144">
        <f t="shared" si="169"/>
        <v>-0.79999999999999982</v>
      </c>
    </row>
    <row r="80" spans="2:31" ht="15.75" thickBot="1" x14ac:dyDescent="0.3">
      <c r="B80" s="58" t="s">
        <v>28</v>
      </c>
      <c r="C80" s="43" t="s">
        <v>307</v>
      </c>
      <c r="D80" s="247">
        <f>(D79/D89)</f>
        <v>0.15384615384615385</v>
      </c>
      <c r="E80" s="247">
        <f t="shared" ref="E80:K80" si="174">(E79/E89)</f>
        <v>0.1875</v>
      </c>
      <c r="F80" s="247">
        <f t="shared" si="174"/>
        <v>0.15</v>
      </c>
      <c r="G80" s="138">
        <f t="shared" si="174"/>
        <v>9.5238095238095233E-2</v>
      </c>
      <c r="H80" s="138">
        <f t="shared" si="174"/>
        <v>0.17391304347826086</v>
      </c>
      <c r="I80" s="138">
        <f t="shared" si="174"/>
        <v>5.8823529411764705E-2</v>
      </c>
      <c r="J80" s="138">
        <f t="shared" si="174"/>
        <v>0.10526315789473684</v>
      </c>
      <c r="K80" s="138">
        <f t="shared" si="174"/>
        <v>0.13636363636363635</v>
      </c>
      <c r="L80" s="139">
        <f t="shared" ref="L80" si="175">(L79/L89)</f>
        <v>0.11764705882352941</v>
      </c>
      <c r="M80" s="137"/>
      <c r="N80" s="137"/>
      <c r="O80" s="137"/>
      <c r="P80" s="137"/>
      <c r="Q80" s="138">
        <f t="shared" ref="Q80:T80" si="176">(Q79/Q89)</f>
        <v>3.4482758620689655E-2</v>
      </c>
      <c r="R80" s="138">
        <f t="shared" si="176"/>
        <v>0.23333333333333334</v>
      </c>
      <c r="S80" s="138">
        <f t="shared" si="176"/>
        <v>0.16</v>
      </c>
      <c r="T80" s="138">
        <f t="shared" si="176"/>
        <v>8.3333333333333329E-2</v>
      </c>
      <c r="U80" s="136">
        <f t="shared" ref="U80:AA80" si="177">(U79/U89)</f>
        <v>0.1</v>
      </c>
      <c r="V80" s="139">
        <f t="shared" si="177"/>
        <v>0.125</v>
      </c>
      <c r="W80" s="137"/>
      <c r="X80" s="137"/>
      <c r="Y80" s="137"/>
      <c r="Z80" s="137"/>
      <c r="AA80" s="140">
        <f t="shared" si="177"/>
        <v>0.12173913043478261</v>
      </c>
      <c r="AB80" s="192"/>
      <c r="AC80" s="192"/>
      <c r="AD80" s="192"/>
      <c r="AE80" s="192"/>
    </row>
    <row r="81" spans="2:31" x14ac:dyDescent="0.25">
      <c r="B81" s="59" t="s">
        <v>156</v>
      </c>
      <c r="C81" s="38" t="s">
        <v>307</v>
      </c>
      <c r="D81" s="38">
        <v>3</v>
      </c>
      <c r="E81" s="38">
        <v>3</v>
      </c>
      <c r="F81" s="38">
        <v>3</v>
      </c>
      <c r="G81" s="39">
        <v>2</v>
      </c>
      <c r="H81" s="39">
        <v>1</v>
      </c>
      <c r="I81" s="39">
        <v>2</v>
      </c>
      <c r="J81" s="39">
        <v>2</v>
      </c>
      <c r="K81" s="39">
        <v>5</v>
      </c>
      <c r="L81" s="40">
        <f t="shared" si="160"/>
        <v>12</v>
      </c>
      <c r="M81" s="141">
        <f t="shared" si="161"/>
        <v>2.4</v>
      </c>
      <c r="N81" s="40">
        <f t="shared" si="162"/>
        <v>4</v>
      </c>
      <c r="O81" s="141">
        <f t="shared" si="163"/>
        <v>1.3564659966250536</v>
      </c>
      <c r="P81" s="141">
        <f>(U81-M81)</f>
        <v>1.6</v>
      </c>
      <c r="Q81" s="39">
        <v>3</v>
      </c>
      <c r="R81" s="39">
        <v>3</v>
      </c>
      <c r="S81" s="39">
        <v>3</v>
      </c>
      <c r="T81" s="39">
        <v>6</v>
      </c>
      <c r="U81" s="41">
        <v>4</v>
      </c>
      <c r="V81" s="40">
        <f>SUM(Q81:U81)</f>
        <v>19</v>
      </c>
      <c r="W81" s="141">
        <f>AVERAGE(Q81:U81)</f>
        <v>3.8</v>
      </c>
      <c r="X81" s="40">
        <f>MAX(Q81:U81)-MIN(Q81:U81)</f>
        <v>3</v>
      </c>
      <c r="Y81" s="141">
        <f>_xlfn.STDEV.P(Q81:U81)</f>
        <v>1.1661903789690602</v>
      </c>
      <c r="Z81" s="141">
        <f t="shared" si="164"/>
        <v>0.20000000000000018</v>
      </c>
      <c r="AA81" s="42">
        <f t="shared" si="165"/>
        <v>31</v>
      </c>
      <c r="AB81" s="42">
        <f t="shared" si="166"/>
        <v>3.1</v>
      </c>
      <c r="AC81" s="42">
        <f t="shared" si="167"/>
        <v>5</v>
      </c>
      <c r="AD81" s="144">
        <f t="shared" si="168"/>
        <v>1.4456832294800961</v>
      </c>
      <c r="AE81" s="144">
        <f t="shared" si="169"/>
        <v>0.89999999999999991</v>
      </c>
    </row>
    <row r="82" spans="2:31" ht="15.75" thickBot="1" x14ac:dyDescent="0.3">
      <c r="B82" s="58" t="s">
        <v>28</v>
      </c>
      <c r="C82" s="43" t="s">
        <v>307</v>
      </c>
      <c r="D82" s="247">
        <f>(D81/D89)</f>
        <v>0.23076923076923078</v>
      </c>
      <c r="E82" s="247">
        <f t="shared" ref="E82:K82" si="178">(E81/E89)</f>
        <v>0.1875</v>
      </c>
      <c r="F82" s="247">
        <f t="shared" si="178"/>
        <v>0.15</v>
      </c>
      <c r="G82" s="138">
        <f t="shared" si="178"/>
        <v>9.5238095238095233E-2</v>
      </c>
      <c r="H82" s="138">
        <f t="shared" si="178"/>
        <v>4.3478260869565216E-2</v>
      </c>
      <c r="I82" s="138">
        <f t="shared" si="178"/>
        <v>0.11764705882352941</v>
      </c>
      <c r="J82" s="138">
        <f t="shared" si="178"/>
        <v>0.10526315789473684</v>
      </c>
      <c r="K82" s="138">
        <f t="shared" si="178"/>
        <v>0.22727272727272727</v>
      </c>
      <c r="L82" s="139">
        <f t="shared" ref="L82" si="179">(L81/L89)</f>
        <v>0.11764705882352941</v>
      </c>
      <c r="M82" s="137"/>
      <c r="N82" s="137"/>
      <c r="O82" s="137"/>
      <c r="P82" s="137"/>
      <c r="Q82" s="138">
        <f t="shared" ref="Q82:T82" si="180">(Q81/Q89)</f>
        <v>0.10344827586206896</v>
      </c>
      <c r="R82" s="138">
        <f t="shared" si="180"/>
        <v>0.1</v>
      </c>
      <c r="S82" s="138">
        <f t="shared" si="180"/>
        <v>0.12</v>
      </c>
      <c r="T82" s="138">
        <f t="shared" si="180"/>
        <v>0.25</v>
      </c>
      <c r="U82" s="136">
        <f t="shared" ref="U82:AA82" si="181">(U81/U89)</f>
        <v>0.2</v>
      </c>
      <c r="V82" s="139">
        <f t="shared" si="181"/>
        <v>0.1484375</v>
      </c>
      <c r="W82" s="137"/>
      <c r="X82" s="137"/>
      <c r="Y82" s="137"/>
      <c r="Z82" s="137"/>
      <c r="AA82" s="140">
        <f t="shared" si="181"/>
        <v>0.13478260869565217</v>
      </c>
      <c r="AB82" s="192"/>
      <c r="AC82" s="192"/>
      <c r="AD82" s="192"/>
      <c r="AE82" s="192"/>
    </row>
    <row r="83" spans="2:31" x14ac:dyDescent="0.25">
      <c r="B83" s="59" t="s">
        <v>157</v>
      </c>
      <c r="C83" s="38" t="s">
        <v>307</v>
      </c>
      <c r="D83" s="38">
        <v>2</v>
      </c>
      <c r="E83" s="38">
        <v>1</v>
      </c>
      <c r="F83" s="38">
        <v>0</v>
      </c>
      <c r="G83" s="39">
        <v>4</v>
      </c>
      <c r="H83" s="39">
        <v>4</v>
      </c>
      <c r="I83" s="39">
        <v>3</v>
      </c>
      <c r="J83" s="39">
        <v>0</v>
      </c>
      <c r="K83" s="39">
        <v>1</v>
      </c>
      <c r="L83" s="40">
        <f t="shared" si="160"/>
        <v>12</v>
      </c>
      <c r="M83" s="141">
        <f t="shared" si="161"/>
        <v>2.4</v>
      </c>
      <c r="N83" s="40">
        <f t="shared" si="162"/>
        <v>4</v>
      </c>
      <c r="O83" s="141">
        <f t="shared" si="163"/>
        <v>1.6248076809271921</v>
      </c>
      <c r="P83" s="141">
        <f>(U83-M83)</f>
        <v>2.6</v>
      </c>
      <c r="Q83" s="39">
        <v>3</v>
      </c>
      <c r="R83" s="39">
        <v>8</v>
      </c>
      <c r="S83" s="39">
        <v>6</v>
      </c>
      <c r="T83" s="39">
        <v>4</v>
      </c>
      <c r="U83" s="41">
        <v>5</v>
      </c>
      <c r="V83" s="40">
        <f>SUM(Q83:U83)</f>
        <v>26</v>
      </c>
      <c r="W83" s="141">
        <f>AVERAGE(Q83:U83)</f>
        <v>5.2</v>
      </c>
      <c r="X83" s="40">
        <f>MAX(Q83:U83)-MIN(Q83:U83)</f>
        <v>5</v>
      </c>
      <c r="Y83" s="141">
        <f>_xlfn.STDEV.P(Q83:U83)</f>
        <v>1.7204650534085253</v>
      </c>
      <c r="Z83" s="141">
        <f t="shared" si="164"/>
        <v>-0.20000000000000018</v>
      </c>
      <c r="AA83" s="42">
        <f t="shared" si="165"/>
        <v>38</v>
      </c>
      <c r="AB83" s="42">
        <f t="shared" si="166"/>
        <v>3.8</v>
      </c>
      <c r="AC83" s="42">
        <f t="shared" si="167"/>
        <v>8</v>
      </c>
      <c r="AD83" s="144">
        <f t="shared" si="168"/>
        <v>2.1817424229271429</v>
      </c>
      <c r="AE83" s="144">
        <f t="shared" si="169"/>
        <v>1.2000000000000002</v>
      </c>
    </row>
    <row r="84" spans="2:31" ht="15.75" thickBot="1" x14ac:dyDescent="0.3">
      <c r="B84" s="58" t="s">
        <v>28</v>
      </c>
      <c r="C84" s="43" t="s">
        <v>307</v>
      </c>
      <c r="D84" s="247">
        <f>(D83/D89)</f>
        <v>0.15384615384615385</v>
      </c>
      <c r="E84" s="247">
        <f t="shared" ref="E84:K84" si="182">(E83/E89)</f>
        <v>6.25E-2</v>
      </c>
      <c r="F84" s="247">
        <f t="shared" si="182"/>
        <v>0</v>
      </c>
      <c r="G84" s="138">
        <f t="shared" si="182"/>
        <v>0.19047619047619047</v>
      </c>
      <c r="H84" s="138">
        <f t="shared" si="182"/>
        <v>0.17391304347826086</v>
      </c>
      <c r="I84" s="138">
        <f t="shared" si="182"/>
        <v>0.17647058823529413</v>
      </c>
      <c r="J84" s="138">
        <f t="shared" si="182"/>
        <v>0</v>
      </c>
      <c r="K84" s="138">
        <f t="shared" si="182"/>
        <v>4.5454545454545456E-2</v>
      </c>
      <c r="L84" s="139">
        <f t="shared" ref="L84" si="183">(L83/L89)</f>
        <v>0.11764705882352941</v>
      </c>
      <c r="M84" s="137"/>
      <c r="N84" s="137"/>
      <c r="O84" s="137"/>
      <c r="P84" s="137"/>
      <c r="Q84" s="138">
        <f t="shared" ref="Q84:T84" si="184">(Q83/Q89)</f>
        <v>0.10344827586206896</v>
      </c>
      <c r="R84" s="138">
        <f t="shared" si="184"/>
        <v>0.26666666666666666</v>
      </c>
      <c r="S84" s="138">
        <f t="shared" si="184"/>
        <v>0.24</v>
      </c>
      <c r="T84" s="138">
        <f t="shared" si="184"/>
        <v>0.16666666666666666</v>
      </c>
      <c r="U84" s="136">
        <f t="shared" ref="U84:AA84" si="185">(U83/U89)</f>
        <v>0.25</v>
      </c>
      <c r="V84" s="139">
        <f t="shared" si="185"/>
        <v>0.203125</v>
      </c>
      <c r="W84" s="137"/>
      <c r="X84" s="137"/>
      <c r="Y84" s="137"/>
      <c r="Z84" s="137"/>
      <c r="AA84" s="140">
        <f t="shared" si="185"/>
        <v>0.16521739130434782</v>
      </c>
      <c r="AB84" s="192"/>
      <c r="AC84" s="192"/>
      <c r="AD84" s="192"/>
      <c r="AE84" s="192"/>
    </row>
    <row r="85" spans="2:31" x14ac:dyDescent="0.25">
      <c r="B85" s="63" t="s">
        <v>158</v>
      </c>
      <c r="C85" s="38" t="s">
        <v>307</v>
      </c>
      <c r="D85" s="248">
        <v>0</v>
      </c>
      <c r="E85" s="248">
        <v>0</v>
      </c>
      <c r="F85" s="248">
        <v>3</v>
      </c>
      <c r="G85" s="52">
        <v>3</v>
      </c>
      <c r="H85" s="52">
        <v>1</v>
      </c>
      <c r="I85" s="52">
        <v>1</v>
      </c>
      <c r="J85" s="52">
        <v>4</v>
      </c>
      <c r="K85" s="52">
        <v>3</v>
      </c>
      <c r="L85" s="40">
        <f t="shared" si="160"/>
        <v>12</v>
      </c>
      <c r="M85" s="141">
        <f t="shared" si="161"/>
        <v>2.4</v>
      </c>
      <c r="N85" s="40">
        <f t="shared" si="162"/>
        <v>3</v>
      </c>
      <c r="O85" s="141">
        <f t="shared" si="163"/>
        <v>1.2</v>
      </c>
      <c r="P85" s="141">
        <f>(U85-M85)</f>
        <v>1.6</v>
      </c>
      <c r="Q85" s="52">
        <v>5</v>
      </c>
      <c r="R85" s="52">
        <v>3</v>
      </c>
      <c r="S85" s="52">
        <v>6</v>
      </c>
      <c r="T85" s="52">
        <v>1</v>
      </c>
      <c r="U85" s="54">
        <v>4</v>
      </c>
      <c r="V85" s="40">
        <f>SUM(Q85:U85)</f>
        <v>19</v>
      </c>
      <c r="W85" s="141">
        <f>AVERAGE(Q85:U85)</f>
        <v>3.8</v>
      </c>
      <c r="X85" s="40">
        <f>MAX(Q85:U85)-MIN(Q85:U85)</f>
        <v>5</v>
      </c>
      <c r="Y85" s="141">
        <f>_xlfn.STDEV.P(Q85:U85)</f>
        <v>1.7204650534085253</v>
      </c>
      <c r="Z85" s="141">
        <f t="shared" si="164"/>
        <v>0.20000000000000018</v>
      </c>
      <c r="AA85" s="42">
        <f t="shared" si="165"/>
        <v>31</v>
      </c>
      <c r="AB85" s="42">
        <f t="shared" si="166"/>
        <v>3.1</v>
      </c>
      <c r="AC85" s="42">
        <f t="shared" si="167"/>
        <v>5</v>
      </c>
      <c r="AD85" s="144">
        <f t="shared" si="168"/>
        <v>1.6401219466856725</v>
      </c>
      <c r="AE85" s="144">
        <f t="shared" si="169"/>
        <v>0.89999999999999991</v>
      </c>
    </row>
    <row r="86" spans="2:31" ht="15.75" thickBot="1" x14ac:dyDescent="0.3">
      <c r="B86" s="58" t="s">
        <v>28</v>
      </c>
      <c r="C86" s="43" t="s">
        <v>307</v>
      </c>
      <c r="D86" s="247">
        <f>(D85/D89)</f>
        <v>0</v>
      </c>
      <c r="E86" s="247">
        <f t="shared" ref="E86:K86" si="186">(E85/E89)</f>
        <v>0</v>
      </c>
      <c r="F86" s="247">
        <f t="shared" si="186"/>
        <v>0.15</v>
      </c>
      <c r="G86" s="138">
        <f t="shared" si="186"/>
        <v>0.14285714285714285</v>
      </c>
      <c r="H86" s="138">
        <f t="shared" si="186"/>
        <v>4.3478260869565216E-2</v>
      </c>
      <c r="I86" s="138">
        <f t="shared" si="186"/>
        <v>5.8823529411764705E-2</v>
      </c>
      <c r="J86" s="138">
        <f t="shared" si="186"/>
        <v>0.21052631578947367</v>
      </c>
      <c r="K86" s="138">
        <f t="shared" si="186"/>
        <v>0.13636363636363635</v>
      </c>
      <c r="L86" s="139">
        <f t="shared" ref="L86" si="187">(L85/L89)</f>
        <v>0.11764705882352941</v>
      </c>
      <c r="M86" s="137"/>
      <c r="N86" s="137"/>
      <c r="O86" s="137"/>
      <c r="P86" s="137"/>
      <c r="Q86" s="138">
        <f t="shared" ref="Q86:T86" si="188">(Q85/Q89)</f>
        <v>0.17241379310344829</v>
      </c>
      <c r="R86" s="138">
        <f t="shared" si="188"/>
        <v>0.1</v>
      </c>
      <c r="S86" s="138">
        <f t="shared" si="188"/>
        <v>0.24</v>
      </c>
      <c r="T86" s="138">
        <f t="shared" si="188"/>
        <v>4.1666666666666664E-2</v>
      </c>
      <c r="U86" s="136">
        <f t="shared" ref="U86:AA86" si="189">(U85/U89)</f>
        <v>0.2</v>
      </c>
      <c r="V86" s="139">
        <f t="shared" si="189"/>
        <v>0.1484375</v>
      </c>
      <c r="W86" s="137"/>
      <c r="X86" s="137"/>
      <c r="Y86" s="137"/>
      <c r="Z86" s="137"/>
      <c r="AA86" s="140">
        <f t="shared" si="189"/>
        <v>0.13478260869565217</v>
      </c>
      <c r="AB86" s="192"/>
      <c r="AC86" s="192"/>
      <c r="AD86" s="192"/>
      <c r="AE86" s="192"/>
    </row>
    <row r="87" spans="2:31" x14ac:dyDescent="0.25">
      <c r="B87" s="59" t="s">
        <v>159</v>
      </c>
      <c r="C87" s="38" t="s">
        <v>307</v>
      </c>
      <c r="D87" s="38">
        <v>1</v>
      </c>
      <c r="E87" s="38">
        <v>4</v>
      </c>
      <c r="F87" s="38">
        <v>4</v>
      </c>
      <c r="G87" s="39">
        <v>3</v>
      </c>
      <c r="H87" s="39">
        <v>2</v>
      </c>
      <c r="I87" s="39">
        <v>3</v>
      </c>
      <c r="J87" s="39">
        <v>3</v>
      </c>
      <c r="K87" s="39">
        <v>5</v>
      </c>
      <c r="L87" s="40">
        <f t="shared" si="160"/>
        <v>16</v>
      </c>
      <c r="M87" s="141">
        <f t="shared" si="161"/>
        <v>3.2</v>
      </c>
      <c r="N87" s="40">
        <f t="shared" si="162"/>
        <v>3</v>
      </c>
      <c r="O87" s="141">
        <f t="shared" si="163"/>
        <v>0.9797958971132712</v>
      </c>
      <c r="P87" s="141">
        <f>(U87-M87)</f>
        <v>-2.2000000000000002</v>
      </c>
      <c r="Q87" s="39">
        <v>7</v>
      </c>
      <c r="R87" s="39">
        <v>3</v>
      </c>
      <c r="S87" s="39">
        <v>3</v>
      </c>
      <c r="T87" s="39">
        <v>4</v>
      </c>
      <c r="U87" s="41">
        <v>1</v>
      </c>
      <c r="V87" s="40">
        <f>SUM(Q87:U87)</f>
        <v>18</v>
      </c>
      <c r="W87" s="141">
        <f>AVERAGE(Q87:U87)</f>
        <v>3.6</v>
      </c>
      <c r="X87" s="40">
        <f>MAX(Q87:U87)-MIN(Q87:U87)</f>
        <v>6</v>
      </c>
      <c r="Y87" s="141">
        <f>_xlfn.STDEV.P(Q87:U87)</f>
        <v>1.9595917942265424</v>
      </c>
      <c r="Z87" s="141">
        <f t="shared" si="164"/>
        <v>-2.6</v>
      </c>
      <c r="AA87" s="42">
        <f t="shared" si="165"/>
        <v>34</v>
      </c>
      <c r="AB87" s="42">
        <f t="shared" si="166"/>
        <v>3.4</v>
      </c>
      <c r="AC87" s="42">
        <f t="shared" si="167"/>
        <v>6</v>
      </c>
      <c r="AD87" s="144">
        <f t="shared" si="168"/>
        <v>1.5620499351813308</v>
      </c>
      <c r="AE87" s="144">
        <f t="shared" si="169"/>
        <v>-2.4</v>
      </c>
    </row>
    <row r="88" spans="2:31" ht="15.75" thickBot="1" x14ac:dyDescent="0.3">
      <c r="B88" s="58" t="s">
        <v>28</v>
      </c>
      <c r="C88" s="43" t="s">
        <v>307</v>
      </c>
      <c r="D88" s="247">
        <f>(D87/D89)</f>
        <v>7.6923076923076927E-2</v>
      </c>
      <c r="E88" s="247">
        <f t="shared" ref="E88:H88" si="190">(E87/E89)</f>
        <v>0.25</v>
      </c>
      <c r="F88" s="247">
        <f t="shared" si="190"/>
        <v>0.2</v>
      </c>
      <c r="G88" s="138">
        <f t="shared" si="190"/>
        <v>0.14285714285714285</v>
      </c>
      <c r="H88" s="138">
        <f t="shared" si="190"/>
        <v>8.6956521739130432E-2</v>
      </c>
      <c r="I88" s="138">
        <f>(I87/I89)</f>
        <v>0.17647058823529413</v>
      </c>
      <c r="J88" s="138">
        <f t="shared" ref="J88:K88" si="191">(J87/J89)</f>
        <v>0.15789473684210525</v>
      </c>
      <c r="K88" s="138">
        <f t="shared" si="191"/>
        <v>0.22727272727272727</v>
      </c>
      <c r="L88" s="139">
        <f t="shared" ref="L88" si="192">(L87/L89)</f>
        <v>0.15686274509803921</v>
      </c>
      <c r="M88" s="137"/>
      <c r="N88" s="137"/>
      <c r="O88" s="137"/>
      <c r="P88" s="137"/>
      <c r="Q88" s="138">
        <f t="shared" ref="Q88:T88" si="193">(Q87/Q89)</f>
        <v>0.2413793103448276</v>
      </c>
      <c r="R88" s="138">
        <f t="shared" si="193"/>
        <v>0.1</v>
      </c>
      <c r="S88" s="138">
        <f t="shared" si="193"/>
        <v>0.12</v>
      </c>
      <c r="T88" s="138">
        <f t="shared" si="193"/>
        <v>0.16666666666666666</v>
      </c>
      <c r="U88" s="136">
        <f t="shared" ref="U88:AA88" si="194">(U87/U89)</f>
        <v>0.05</v>
      </c>
      <c r="V88" s="139">
        <f t="shared" si="194"/>
        <v>0.140625</v>
      </c>
      <c r="W88" s="137"/>
      <c r="X88" s="137"/>
      <c r="Y88" s="137"/>
      <c r="Z88" s="137"/>
      <c r="AA88" s="140">
        <f t="shared" si="194"/>
        <v>0.14782608695652175</v>
      </c>
      <c r="AB88" s="192"/>
      <c r="AC88" s="192"/>
      <c r="AD88" s="192"/>
      <c r="AE88" s="192"/>
    </row>
    <row r="89" spans="2:31" ht="24" x14ac:dyDescent="0.25">
      <c r="B89" s="26" t="s">
        <v>318</v>
      </c>
      <c r="C89" s="116" t="s">
        <v>307</v>
      </c>
      <c r="D89" s="116">
        <v>13</v>
      </c>
      <c r="E89" s="116">
        <v>16</v>
      </c>
      <c r="F89" s="116">
        <v>20</v>
      </c>
      <c r="G89" s="117">
        <v>21</v>
      </c>
      <c r="H89" s="117">
        <v>23</v>
      </c>
      <c r="I89" s="117">
        <v>17</v>
      </c>
      <c r="J89" s="117">
        <v>19</v>
      </c>
      <c r="K89" s="117">
        <v>22</v>
      </c>
      <c r="L89" s="32">
        <f t="shared" si="160"/>
        <v>102</v>
      </c>
      <c r="M89" s="132">
        <f t="shared" si="161"/>
        <v>20.399999999999999</v>
      </c>
      <c r="N89" s="32">
        <f t="shared" si="162"/>
        <v>6</v>
      </c>
      <c r="O89" s="132">
        <f t="shared" si="163"/>
        <v>2.1540659228538015</v>
      </c>
      <c r="P89" s="119">
        <f>(U89-M89)</f>
        <v>-0.39999999999999858</v>
      </c>
      <c r="Q89" s="117">
        <v>29</v>
      </c>
      <c r="R89" s="117">
        <v>30</v>
      </c>
      <c r="S89" s="117">
        <v>25</v>
      </c>
      <c r="T89" s="117">
        <v>24</v>
      </c>
      <c r="U89" s="120">
        <v>20</v>
      </c>
      <c r="V89" s="118">
        <f>SUM(Q89:U89)</f>
        <v>128</v>
      </c>
      <c r="W89" s="118">
        <f>AVERAGE(Q89:U89)</f>
        <v>25.6</v>
      </c>
      <c r="X89" s="118">
        <f>MAX(Q89:U89)-MIN(Q89:U89)</f>
        <v>10</v>
      </c>
      <c r="Y89" s="119">
        <f>_xlfn.STDEV.P(Q89:U89)</f>
        <v>3.6110940170535577</v>
      </c>
      <c r="Z89" s="119">
        <f>(U89-W89)</f>
        <v>-5.6000000000000014</v>
      </c>
      <c r="AA89" s="34">
        <f t="shared" si="165"/>
        <v>230</v>
      </c>
      <c r="AB89" s="34">
        <f t="shared" si="166"/>
        <v>23</v>
      </c>
      <c r="AC89" s="34">
        <f t="shared" si="167"/>
        <v>13</v>
      </c>
      <c r="AD89" s="131">
        <f t="shared" si="168"/>
        <v>3.9496835316262997</v>
      </c>
      <c r="AE89" s="122">
        <f>(U89-AB89)</f>
        <v>-3</v>
      </c>
    </row>
    <row r="90" spans="2:31" ht="36" x14ac:dyDescent="0.25">
      <c r="B90" s="160" t="s">
        <v>338</v>
      </c>
      <c r="C90" s="13" t="s">
        <v>307</v>
      </c>
      <c r="D90" s="13">
        <v>46</v>
      </c>
      <c r="E90" s="13">
        <v>53</v>
      </c>
      <c r="F90" s="13">
        <v>62</v>
      </c>
      <c r="G90" s="14">
        <v>57</v>
      </c>
      <c r="H90" s="14">
        <v>66</v>
      </c>
      <c r="I90" s="14">
        <v>40</v>
      </c>
      <c r="J90" s="14">
        <v>42</v>
      </c>
      <c r="K90" s="14">
        <v>50</v>
      </c>
      <c r="L90" s="40">
        <f t="shared" si="160"/>
        <v>255</v>
      </c>
      <c r="M90" s="141">
        <f t="shared" si="161"/>
        <v>51</v>
      </c>
      <c r="N90" s="40">
        <f t="shared" si="162"/>
        <v>26</v>
      </c>
      <c r="O90" s="141">
        <f t="shared" si="163"/>
        <v>9.633275663033837</v>
      </c>
      <c r="P90" s="15">
        <f>(U90-M90)</f>
        <v>12</v>
      </c>
      <c r="Q90" s="14">
        <v>66</v>
      </c>
      <c r="R90" s="14">
        <v>58</v>
      </c>
      <c r="S90" s="14">
        <v>64</v>
      </c>
      <c r="T90" s="14">
        <v>60</v>
      </c>
      <c r="U90" s="16">
        <v>63</v>
      </c>
      <c r="V90" s="15">
        <f>SUM(Q90:U90)</f>
        <v>311</v>
      </c>
      <c r="W90" s="15">
        <f>AVERAGE(Q90:U90)</f>
        <v>62.2</v>
      </c>
      <c r="X90" s="15">
        <f>MAX(Q90:U90)-MIN(Q90:U90)</f>
        <v>8</v>
      </c>
      <c r="Y90" s="69">
        <f>_xlfn.STDEV.P(Q90:U90)</f>
        <v>2.8565713714171399</v>
      </c>
      <c r="Z90" s="15">
        <f>(U90-W90)</f>
        <v>0.79999999999999716</v>
      </c>
      <c r="AA90" s="42">
        <f t="shared" si="165"/>
        <v>566</v>
      </c>
      <c r="AB90" s="42">
        <f t="shared" si="166"/>
        <v>56.6</v>
      </c>
      <c r="AC90" s="42">
        <f t="shared" si="167"/>
        <v>26</v>
      </c>
      <c r="AD90" s="144">
        <f t="shared" si="168"/>
        <v>9.0465463023189141</v>
      </c>
      <c r="AE90" s="73">
        <f>(U90-AB90)</f>
        <v>6.3999999999999986</v>
      </c>
    </row>
    <row r="91" spans="2:31" ht="24" x14ac:dyDescent="0.25">
      <c r="B91" s="67" t="s">
        <v>239</v>
      </c>
      <c r="C91" s="68" t="s">
        <v>307</v>
      </c>
      <c r="D91" s="245">
        <f>(D89/D90)</f>
        <v>0.28260869565217389</v>
      </c>
      <c r="E91" s="245">
        <f t="shared" ref="E91" si="195">(E89/E90)</f>
        <v>0.30188679245283018</v>
      </c>
      <c r="F91" s="245">
        <f t="shared" ref="F91" si="196">(F89/F90)</f>
        <v>0.32258064516129031</v>
      </c>
      <c r="G91" s="75">
        <f t="shared" ref="G91" si="197">(G89/G90)</f>
        <v>0.36842105263157893</v>
      </c>
      <c r="H91" s="75">
        <f t="shared" ref="H91" si="198">(H89/H90)</f>
        <v>0.34848484848484851</v>
      </c>
      <c r="I91" s="75">
        <f>(I89/I90)</f>
        <v>0.42499999999999999</v>
      </c>
      <c r="J91" s="75">
        <f t="shared" ref="J91:K91" si="199">(J89/J90)</f>
        <v>0.45238095238095238</v>
      </c>
      <c r="K91" s="75">
        <f t="shared" si="199"/>
        <v>0.44</v>
      </c>
      <c r="L91" s="113">
        <f t="shared" ref="L91" si="200">(L89/L90)</f>
        <v>0.4</v>
      </c>
      <c r="M91" s="157"/>
      <c r="N91" s="157"/>
      <c r="O91" s="157"/>
      <c r="P91" s="157"/>
      <c r="Q91" s="75">
        <f t="shared" ref="Q91:R91" si="201">(Q89/Q90)</f>
        <v>0.43939393939393939</v>
      </c>
      <c r="R91" s="75">
        <f t="shared" si="201"/>
        <v>0.51724137931034486</v>
      </c>
      <c r="S91" s="75">
        <f t="shared" ref="S91:T91" si="202">(S89/S90)</f>
        <v>0.390625</v>
      </c>
      <c r="T91" s="75">
        <f t="shared" si="202"/>
        <v>0.4</v>
      </c>
      <c r="U91" s="111">
        <f t="shared" ref="U91" si="203">(U89/U90)</f>
        <v>0.31746031746031744</v>
      </c>
      <c r="V91" s="113">
        <f t="shared" ref="V91" si="204">(V89/V90)</f>
        <v>0.41157556270096463</v>
      </c>
      <c r="W91" s="157"/>
      <c r="X91" s="157"/>
      <c r="Y91" s="157"/>
      <c r="Z91" s="157"/>
      <c r="AA91" s="112">
        <f>(AA89/AA90)</f>
        <v>0.40636042402826855</v>
      </c>
      <c r="AB91" s="156"/>
      <c r="AC91" s="156"/>
      <c r="AD91" s="156"/>
      <c r="AE91" s="156"/>
    </row>
    <row r="92" spans="2:31" x14ac:dyDescent="0.25">
      <c r="B92" s="62"/>
    </row>
    <row r="93" spans="2:31" x14ac:dyDescent="0.25">
      <c r="B93" s="274"/>
      <c r="C93" s="283" t="s">
        <v>289</v>
      </c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</row>
    <row r="94" spans="2:31" ht="24.75" thickBot="1" x14ac:dyDescent="0.3">
      <c r="B94" s="18"/>
      <c r="C94" s="19">
        <v>2009</v>
      </c>
      <c r="D94" s="19">
        <v>2010</v>
      </c>
      <c r="E94" s="19">
        <v>2011</v>
      </c>
      <c r="F94" s="19">
        <v>2012</v>
      </c>
      <c r="G94" s="20">
        <v>2013</v>
      </c>
      <c r="H94" s="20">
        <v>2014</v>
      </c>
      <c r="I94" s="20">
        <v>2015</v>
      </c>
      <c r="J94" s="20">
        <v>2016</v>
      </c>
      <c r="K94" s="20">
        <v>2017</v>
      </c>
      <c r="L94" s="21" t="s">
        <v>0</v>
      </c>
      <c r="M94" s="21" t="s">
        <v>1</v>
      </c>
      <c r="N94" s="21" t="s">
        <v>2</v>
      </c>
      <c r="O94" s="21" t="s">
        <v>3</v>
      </c>
      <c r="P94" s="21" t="s">
        <v>435</v>
      </c>
      <c r="Q94" s="20">
        <v>2018</v>
      </c>
      <c r="R94" s="20">
        <v>2019</v>
      </c>
      <c r="S94" s="20">
        <v>2020</v>
      </c>
      <c r="T94" s="20">
        <v>2021</v>
      </c>
      <c r="U94" s="22">
        <v>2022</v>
      </c>
      <c r="V94" s="21" t="s">
        <v>0</v>
      </c>
      <c r="W94" s="21" t="s">
        <v>1</v>
      </c>
      <c r="X94" s="21" t="s">
        <v>2</v>
      </c>
      <c r="Y94" s="21" t="s">
        <v>3</v>
      </c>
      <c r="Z94" s="21" t="s">
        <v>435</v>
      </c>
      <c r="AA94" s="23" t="s">
        <v>5</v>
      </c>
      <c r="AB94" s="23" t="s">
        <v>6</v>
      </c>
      <c r="AC94" s="23" t="s">
        <v>7</v>
      </c>
      <c r="AD94" s="23" t="s">
        <v>8</v>
      </c>
      <c r="AE94" s="23" t="s">
        <v>435</v>
      </c>
    </row>
    <row r="95" spans="2:31" x14ac:dyDescent="0.25">
      <c r="B95" s="59" t="s">
        <v>160</v>
      </c>
      <c r="C95" s="38" t="s">
        <v>307</v>
      </c>
      <c r="D95" s="38">
        <v>1</v>
      </c>
      <c r="E95" s="38">
        <v>2</v>
      </c>
      <c r="F95" s="38">
        <v>0</v>
      </c>
      <c r="G95" s="39">
        <v>0</v>
      </c>
      <c r="H95" s="39">
        <v>1</v>
      </c>
      <c r="I95" s="39">
        <v>1</v>
      </c>
      <c r="J95" s="39">
        <v>1</v>
      </c>
      <c r="K95" s="39">
        <v>0</v>
      </c>
      <c r="L95" s="40">
        <f>SUM(G95:K95)</f>
        <v>3</v>
      </c>
      <c r="M95" s="141">
        <f>AVERAGE(G95:K95)</f>
        <v>0.6</v>
      </c>
      <c r="N95" s="40">
        <f>MAX(G95:K95)-MIN(G95:K95)</f>
        <v>1</v>
      </c>
      <c r="O95" s="141">
        <f>_xlfn.STDEV.P(G95:K95)</f>
        <v>0.4898979485566356</v>
      </c>
      <c r="P95" s="141">
        <f>(U95-M95)</f>
        <v>0.4</v>
      </c>
      <c r="Q95" s="39">
        <v>2</v>
      </c>
      <c r="R95" s="39">
        <v>3</v>
      </c>
      <c r="S95" s="39">
        <v>2</v>
      </c>
      <c r="T95" s="39">
        <v>1</v>
      </c>
      <c r="U95" s="41">
        <v>1</v>
      </c>
      <c r="V95" s="40">
        <f>SUM(Q95:U95)</f>
        <v>9</v>
      </c>
      <c r="W95" s="141">
        <f>AVERAGE(Q95:U95)</f>
        <v>1.8</v>
      </c>
      <c r="X95" s="40">
        <f>MAX(Q95:U95)-MIN(Q95:U95)</f>
        <v>2</v>
      </c>
      <c r="Y95" s="141">
        <f>_xlfn.STDEV.P(Q95:U95)</f>
        <v>0.74833147735478833</v>
      </c>
      <c r="Z95" s="141">
        <f>(U95-W95)</f>
        <v>-0.8</v>
      </c>
      <c r="AA95" s="42">
        <f>SUM(Q95:U95,G95:K95)</f>
        <v>12</v>
      </c>
      <c r="AB95" s="144">
        <f>AVERAGE(Q95:U95,G95:K95)</f>
        <v>1.2</v>
      </c>
      <c r="AC95" s="42">
        <f>MAX(Q95:U95,G95:K95)-MIN(Q95:U95,G95:K95)</f>
        <v>3</v>
      </c>
      <c r="AD95" s="144">
        <f>_xlfn.STDEV.P(Q95:U95,G95:K95)</f>
        <v>0.87177978870813466</v>
      </c>
      <c r="AE95" s="144">
        <f>(U95-AB95)</f>
        <v>-0.19999999999999996</v>
      </c>
    </row>
    <row r="96" spans="2:31" ht="15.75" thickBot="1" x14ac:dyDescent="0.3">
      <c r="B96" s="58" t="s">
        <v>28</v>
      </c>
      <c r="C96" s="43" t="s">
        <v>307</v>
      </c>
      <c r="D96" s="247">
        <f>(D95/D119)</f>
        <v>7.6923076923076927E-2</v>
      </c>
      <c r="E96" s="247">
        <f t="shared" ref="E96:K96" si="205">(E95/E119)</f>
        <v>0.125</v>
      </c>
      <c r="F96" s="247">
        <f t="shared" si="205"/>
        <v>0</v>
      </c>
      <c r="G96" s="138">
        <f t="shared" si="205"/>
        <v>0</v>
      </c>
      <c r="H96" s="138">
        <f t="shared" si="205"/>
        <v>4.3478260869565216E-2</v>
      </c>
      <c r="I96" s="138">
        <f t="shared" si="205"/>
        <v>5.8823529411764705E-2</v>
      </c>
      <c r="J96" s="138">
        <f t="shared" si="205"/>
        <v>5.2631578947368418E-2</v>
      </c>
      <c r="K96" s="138">
        <f t="shared" si="205"/>
        <v>0</v>
      </c>
      <c r="L96" s="139">
        <f t="shared" ref="L96" si="206">(L95/L119)</f>
        <v>2.9411764705882353E-2</v>
      </c>
      <c r="M96" s="137"/>
      <c r="N96" s="137"/>
      <c r="O96" s="137"/>
      <c r="P96" s="137"/>
      <c r="Q96" s="138">
        <f t="shared" ref="Q96:T96" si="207">(Q95/Q119)</f>
        <v>6.8965517241379309E-2</v>
      </c>
      <c r="R96" s="138">
        <f t="shared" si="207"/>
        <v>0.1</v>
      </c>
      <c r="S96" s="138">
        <f t="shared" si="207"/>
        <v>0.08</v>
      </c>
      <c r="T96" s="138">
        <f t="shared" si="207"/>
        <v>4.1666666666666664E-2</v>
      </c>
      <c r="U96" s="136">
        <f t="shared" ref="U96:AA96" si="208">(U95/U119)</f>
        <v>0.05</v>
      </c>
      <c r="V96" s="139">
        <f t="shared" si="208"/>
        <v>7.03125E-2</v>
      </c>
      <c r="W96" s="137"/>
      <c r="X96" s="137"/>
      <c r="Y96" s="137"/>
      <c r="Z96" s="137"/>
      <c r="AA96" s="140">
        <f t="shared" si="208"/>
        <v>5.2173913043478258E-2</v>
      </c>
      <c r="AB96" s="192"/>
      <c r="AC96" s="192"/>
      <c r="AD96" s="192"/>
      <c r="AE96" s="192"/>
    </row>
    <row r="97" spans="2:31" x14ac:dyDescent="0.25">
      <c r="B97" s="59" t="s">
        <v>161</v>
      </c>
      <c r="C97" s="38" t="s">
        <v>307</v>
      </c>
      <c r="D97" s="38">
        <v>2</v>
      </c>
      <c r="E97" s="38">
        <v>0</v>
      </c>
      <c r="F97" s="38">
        <v>0</v>
      </c>
      <c r="G97" s="39">
        <v>1</v>
      </c>
      <c r="H97" s="39">
        <v>2</v>
      </c>
      <c r="I97" s="39">
        <v>5</v>
      </c>
      <c r="J97" s="39">
        <v>1</v>
      </c>
      <c r="K97" s="39">
        <v>2</v>
      </c>
      <c r="L97" s="40">
        <f t="shared" ref="L97:L120" si="209">SUM(G97:K97)</f>
        <v>11</v>
      </c>
      <c r="M97" s="141">
        <f t="shared" ref="M97:M120" si="210">AVERAGE(G97:K97)</f>
        <v>2.2000000000000002</v>
      </c>
      <c r="N97" s="40">
        <f t="shared" ref="N97:N120" si="211">MAX(G97:K97)-MIN(G97:K97)</f>
        <v>4</v>
      </c>
      <c r="O97" s="141">
        <f t="shared" ref="O97:O120" si="212">_xlfn.STDEV.P(G97:K97)</f>
        <v>1.4696938456699069</v>
      </c>
      <c r="P97" s="141">
        <f>(U97-M97)</f>
        <v>-2.2000000000000002</v>
      </c>
      <c r="Q97" s="39">
        <v>2</v>
      </c>
      <c r="R97" s="39">
        <v>0</v>
      </c>
      <c r="S97" s="39">
        <v>1</v>
      </c>
      <c r="T97" s="39">
        <v>1</v>
      </c>
      <c r="U97" s="41">
        <v>0</v>
      </c>
      <c r="V97" s="40">
        <f>SUM(Q97:U97)</f>
        <v>4</v>
      </c>
      <c r="W97" s="141">
        <f>AVERAGE(Q97:U97)</f>
        <v>0.8</v>
      </c>
      <c r="X97" s="40">
        <f>MAX(Q97:U97)-MIN(Q97:U97)</f>
        <v>2</v>
      </c>
      <c r="Y97" s="141">
        <f>_xlfn.STDEV.P(Q97:U97)</f>
        <v>0.74833147735478833</v>
      </c>
      <c r="Z97" s="141">
        <f t="shared" ref="Z97:Z117" si="213">(U97-W97)</f>
        <v>-0.8</v>
      </c>
      <c r="AA97" s="42">
        <f t="shared" ref="AA97:AA120" si="214">SUM(Q97:U97,G97:K97)</f>
        <v>15</v>
      </c>
      <c r="AB97" s="144">
        <f t="shared" ref="AB97:AB120" si="215">AVERAGE(Q97:U97,G97:K97)</f>
        <v>1.5</v>
      </c>
      <c r="AC97" s="42">
        <f t="shared" ref="AC97:AC120" si="216">MAX(Q97:U97,G97:K97)-MIN(Q97:U97,G97:K97)</f>
        <v>5</v>
      </c>
      <c r="AD97" s="144">
        <f t="shared" ref="AD97:AD120" si="217">_xlfn.STDEV.P(Q97:U97,G97:K97)</f>
        <v>1.3601470508735443</v>
      </c>
      <c r="AE97" s="144">
        <f t="shared" ref="AE97:AE117" si="218">(U97-AB97)</f>
        <v>-1.5</v>
      </c>
    </row>
    <row r="98" spans="2:31" ht="15.75" thickBot="1" x14ac:dyDescent="0.3">
      <c r="B98" s="58" t="s">
        <v>28</v>
      </c>
      <c r="C98" s="43" t="s">
        <v>307</v>
      </c>
      <c r="D98" s="247">
        <f>(D97/D119)</f>
        <v>0.15384615384615385</v>
      </c>
      <c r="E98" s="247">
        <f t="shared" ref="E98:K98" si="219">(E97/E119)</f>
        <v>0</v>
      </c>
      <c r="F98" s="247">
        <f t="shared" si="219"/>
        <v>0</v>
      </c>
      <c r="G98" s="138">
        <f t="shared" si="219"/>
        <v>4.7619047619047616E-2</v>
      </c>
      <c r="H98" s="138">
        <f t="shared" si="219"/>
        <v>8.6956521739130432E-2</v>
      </c>
      <c r="I98" s="138">
        <f t="shared" si="219"/>
        <v>0.29411764705882354</v>
      </c>
      <c r="J98" s="138">
        <f t="shared" si="219"/>
        <v>5.2631578947368418E-2</v>
      </c>
      <c r="K98" s="138">
        <f t="shared" si="219"/>
        <v>9.0909090909090912E-2</v>
      </c>
      <c r="L98" s="139">
        <f t="shared" ref="L98" si="220">(L97/L119)</f>
        <v>0.10784313725490197</v>
      </c>
      <c r="M98" s="137"/>
      <c r="N98" s="137"/>
      <c r="O98" s="137"/>
      <c r="P98" s="137"/>
      <c r="Q98" s="138">
        <f t="shared" ref="Q98:T98" si="221">(Q97/Q119)</f>
        <v>6.8965517241379309E-2</v>
      </c>
      <c r="R98" s="138">
        <f t="shared" si="221"/>
        <v>0</v>
      </c>
      <c r="S98" s="138">
        <f t="shared" si="221"/>
        <v>0.04</v>
      </c>
      <c r="T98" s="138">
        <f t="shared" si="221"/>
        <v>4.1666666666666664E-2</v>
      </c>
      <c r="U98" s="136">
        <f t="shared" ref="U98:AA98" si="222">(U97/U119)</f>
        <v>0</v>
      </c>
      <c r="V98" s="139">
        <f t="shared" si="222"/>
        <v>3.125E-2</v>
      </c>
      <c r="W98" s="137"/>
      <c r="X98" s="137"/>
      <c r="Y98" s="137"/>
      <c r="Z98" s="137"/>
      <c r="AA98" s="140">
        <f t="shared" si="222"/>
        <v>6.5217391304347824E-2</v>
      </c>
      <c r="AB98" s="192"/>
      <c r="AC98" s="192"/>
      <c r="AD98" s="192"/>
      <c r="AE98" s="192"/>
    </row>
    <row r="99" spans="2:31" x14ac:dyDescent="0.25">
      <c r="B99" s="59" t="s">
        <v>162</v>
      </c>
      <c r="C99" s="38" t="s">
        <v>307</v>
      </c>
      <c r="D99" s="38">
        <v>1</v>
      </c>
      <c r="E99" s="38">
        <v>4</v>
      </c>
      <c r="F99" s="38">
        <v>1</v>
      </c>
      <c r="G99" s="39">
        <v>3</v>
      </c>
      <c r="H99" s="39">
        <v>0</v>
      </c>
      <c r="I99" s="39">
        <v>1</v>
      </c>
      <c r="J99" s="39">
        <v>4</v>
      </c>
      <c r="K99" s="39">
        <v>3</v>
      </c>
      <c r="L99" s="40">
        <f t="shared" si="209"/>
        <v>11</v>
      </c>
      <c r="M99" s="141">
        <f t="shared" si="210"/>
        <v>2.2000000000000002</v>
      </c>
      <c r="N99" s="40">
        <f t="shared" si="211"/>
        <v>4</v>
      </c>
      <c r="O99" s="141">
        <f t="shared" si="212"/>
        <v>1.4696938456699069</v>
      </c>
      <c r="P99" s="141">
        <f>(U99-M99)</f>
        <v>0.79999999999999982</v>
      </c>
      <c r="Q99" s="39">
        <v>2</v>
      </c>
      <c r="R99" s="39">
        <v>1</v>
      </c>
      <c r="S99" s="39">
        <v>0</v>
      </c>
      <c r="T99" s="39">
        <v>3</v>
      </c>
      <c r="U99" s="41">
        <v>3</v>
      </c>
      <c r="V99" s="40">
        <f>SUM(Q99:U99)</f>
        <v>9</v>
      </c>
      <c r="W99" s="141">
        <f>AVERAGE(Q99:U99)</f>
        <v>1.8</v>
      </c>
      <c r="X99" s="40">
        <f>MAX(Q99:U99)-MIN(Q99:U99)</f>
        <v>3</v>
      </c>
      <c r="Y99" s="141">
        <f>_xlfn.STDEV.P(Q99:U99)</f>
        <v>1.1661903789690602</v>
      </c>
      <c r="Z99" s="141">
        <f t="shared" si="213"/>
        <v>1.2</v>
      </c>
      <c r="AA99" s="42">
        <f t="shared" si="214"/>
        <v>20</v>
      </c>
      <c r="AB99" s="144">
        <f t="shared" si="215"/>
        <v>2</v>
      </c>
      <c r="AC99" s="42">
        <f t="shared" si="216"/>
        <v>4</v>
      </c>
      <c r="AD99" s="144">
        <f t="shared" si="217"/>
        <v>1.3416407864998738</v>
      </c>
      <c r="AE99" s="144">
        <f t="shared" si="218"/>
        <v>1</v>
      </c>
    </row>
    <row r="100" spans="2:31" ht="15.75" thickBot="1" x14ac:dyDescent="0.3">
      <c r="B100" s="58" t="s">
        <v>28</v>
      </c>
      <c r="C100" s="43" t="s">
        <v>307</v>
      </c>
      <c r="D100" s="247">
        <f>(D99/D119)</f>
        <v>7.6923076923076927E-2</v>
      </c>
      <c r="E100" s="247">
        <f t="shared" ref="E100:K100" si="223">(E99/E119)</f>
        <v>0.25</v>
      </c>
      <c r="F100" s="247">
        <f t="shared" si="223"/>
        <v>0.05</v>
      </c>
      <c r="G100" s="138">
        <f t="shared" si="223"/>
        <v>0.14285714285714285</v>
      </c>
      <c r="H100" s="138">
        <f t="shared" si="223"/>
        <v>0</v>
      </c>
      <c r="I100" s="138">
        <f t="shared" si="223"/>
        <v>5.8823529411764705E-2</v>
      </c>
      <c r="J100" s="138">
        <f t="shared" si="223"/>
        <v>0.21052631578947367</v>
      </c>
      <c r="K100" s="138">
        <f t="shared" si="223"/>
        <v>0.13636363636363635</v>
      </c>
      <c r="L100" s="139">
        <f t="shared" ref="L100" si="224">(L99/L119)</f>
        <v>0.10784313725490197</v>
      </c>
      <c r="M100" s="137"/>
      <c r="N100" s="137"/>
      <c r="O100" s="137"/>
      <c r="P100" s="137"/>
      <c r="Q100" s="138">
        <f t="shared" ref="Q100:T100" si="225">(Q99/Q119)</f>
        <v>6.8965517241379309E-2</v>
      </c>
      <c r="R100" s="138">
        <f t="shared" si="225"/>
        <v>3.3333333333333333E-2</v>
      </c>
      <c r="S100" s="138">
        <f t="shared" si="225"/>
        <v>0</v>
      </c>
      <c r="T100" s="138">
        <f t="shared" si="225"/>
        <v>0.125</v>
      </c>
      <c r="U100" s="136">
        <f t="shared" ref="U100:AA100" si="226">(U99/U119)</f>
        <v>0.15</v>
      </c>
      <c r="V100" s="139">
        <f t="shared" si="226"/>
        <v>7.03125E-2</v>
      </c>
      <c r="W100" s="137"/>
      <c r="X100" s="137"/>
      <c r="Y100" s="137"/>
      <c r="Z100" s="137"/>
      <c r="AA100" s="140">
        <f t="shared" si="226"/>
        <v>8.6956521739130432E-2</v>
      </c>
      <c r="AB100" s="192"/>
      <c r="AC100" s="192"/>
      <c r="AD100" s="192"/>
      <c r="AE100" s="192"/>
    </row>
    <row r="101" spans="2:31" x14ac:dyDescent="0.25">
      <c r="B101" s="59" t="s">
        <v>163</v>
      </c>
      <c r="C101" s="38" t="s">
        <v>307</v>
      </c>
      <c r="D101" s="38">
        <v>2</v>
      </c>
      <c r="E101" s="38">
        <v>2</v>
      </c>
      <c r="F101" s="38">
        <v>2</v>
      </c>
      <c r="G101" s="39">
        <v>0</v>
      </c>
      <c r="H101" s="39">
        <v>5</v>
      </c>
      <c r="I101" s="39">
        <v>3</v>
      </c>
      <c r="J101" s="39">
        <v>2</v>
      </c>
      <c r="K101" s="39">
        <v>5</v>
      </c>
      <c r="L101" s="40">
        <f t="shared" si="209"/>
        <v>15</v>
      </c>
      <c r="M101" s="141">
        <f t="shared" si="210"/>
        <v>3</v>
      </c>
      <c r="N101" s="40">
        <f t="shared" si="211"/>
        <v>5</v>
      </c>
      <c r="O101" s="141">
        <f t="shared" si="212"/>
        <v>1.8973665961010275</v>
      </c>
      <c r="P101" s="141">
        <f>(U101-M101)</f>
        <v>-1</v>
      </c>
      <c r="Q101" s="39">
        <v>0</v>
      </c>
      <c r="R101" s="39">
        <v>2</v>
      </c>
      <c r="S101" s="39">
        <v>0</v>
      </c>
      <c r="T101" s="39">
        <v>1</v>
      </c>
      <c r="U101" s="41">
        <v>2</v>
      </c>
      <c r="V101" s="40">
        <f>SUM(Q101:U101)</f>
        <v>5</v>
      </c>
      <c r="W101" s="141">
        <f>AVERAGE(Q101:U101)</f>
        <v>1</v>
      </c>
      <c r="X101" s="40">
        <f>MAX(Q101:U101)-MIN(Q101:U101)</f>
        <v>2</v>
      </c>
      <c r="Y101" s="141">
        <f>_xlfn.STDEV.P(Q101:U101)</f>
        <v>0.89442719099991586</v>
      </c>
      <c r="Z101" s="141">
        <f t="shared" si="213"/>
        <v>1</v>
      </c>
      <c r="AA101" s="42">
        <f t="shared" si="214"/>
        <v>20</v>
      </c>
      <c r="AB101" s="144">
        <f t="shared" si="215"/>
        <v>2</v>
      </c>
      <c r="AC101" s="42">
        <f t="shared" si="216"/>
        <v>5</v>
      </c>
      <c r="AD101" s="144">
        <f t="shared" si="217"/>
        <v>1.7888543819998317</v>
      </c>
      <c r="AE101" s="144">
        <f t="shared" si="218"/>
        <v>0</v>
      </c>
    </row>
    <row r="102" spans="2:31" ht="15.75" thickBot="1" x14ac:dyDescent="0.3">
      <c r="B102" s="58" t="s">
        <v>28</v>
      </c>
      <c r="C102" s="43" t="s">
        <v>307</v>
      </c>
      <c r="D102" s="247">
        <f>(D101/D119)</f>
        <v>0.15384615384615385</v>
      </c>
      <c r="E102" s="247">
        <f t="shared" ref="E102:K102" si="227">(E101/E119)</f>
        <v>0.125</v>
      </c>
      <c r="F102" s="247">
        <f t="shared" si="227"/>
        <v>0.1</v>
      </c>
      <c r="G102" s="138">
        <f t="shared" si="227"/>
        <v>0</v>
      </c>
      <c r="H102" s="138">
        <f t="shared" si="227"/>
        <v>0.21739130434782608</v>
      </c>
      <c r="I102" s="138">
        <f t="shared" si="227"/>
        <v>0.17647058823529413</v>
      </c>
      <c r="J102" s="138">
        <f t="shared" si="227"/>
        <v>0.10526315789473684</v>
      </c>
      <c r="K102" s="138">
        <f t="shared" si="227"/>
        <v>0.22727272727272727</v>
      </c>
      <c r="L102" s="139">
        <f t="shared" ref="L102" si="228">(L101/L119)</f>
        <v>0.14705882352941177</v>
      </c>
      <c r="M102" s="137"/>
      <c r="N102" s="137"/>
      <c r="O102" s="137"/>
      <c r="P102" s="137"/>
      <c r="Q102" s="138">
        <f t="shared" ref="Q102:T102" si="229">(Q101/Q119)</f>
        <v>0</v>
      </c>
      <c r="R102" s="138">
        <f t="shared" si="229"/>
        <v>6.6666666666666666E-2</v>
      </c>
      <c r="S102" s="138">
        <f t="shared" si="229"/>
        <v>0</v>
      </c>
      <c r="T102" s="138">
        <f t="shared" si="229"/>
        <v>4.1666666666666664E-2</v>
      </c>
      <c r="U102" s="136">
        <f t="shared" ref="U102:AA102" si="230">(U101/U119)</f>
        <v>0.1</v>
      </c>
      <c r="V102" s="139">
        <f t="shared" si="230"/>
        <v>3.90625E-2</v>
      </c>
      <c r="W102" s="137"/>
      <c r="X102" s="137"/>
      <c r="Y102" s="137"/>
      <c r="Z102" s="137"/>
      <c r="AA102" s="140">
        <f t="shared" si="230"/>
        <v>8.6956521739130432E-2</v>
      </c>
      <c r="AB102" s="192"/>
      <c r="AC102" s="192"/>
      <c r="AD102" s="192"/>
      <c r="AE102" s="192"/>
    </row>
    <row r="103" spans="2:31" x14ac:dyDescent="0.25">
      <c r="B103" s="59" t="s">
        <v>164</v>
      </c>
      <c r="C103" s="38" t="s">
        <v>307</v>
      </c>
      <c r="D103" s="38">
        <v>0</v>
      </c>
      <c r="E103" s="38">
        <v>0</v>
      </c>
      <c r="F103" s="38">
        <v>3</v>
      </c>
      <c r="G103" s="39">
        <v>4</v>
      </c>
      <c r="H103" s="39">
        <v>2</v>
      </c>
      <c r="I103" s="39">
        <v>1</v>
      </c>
      <c r="J103" s="39">
        <v>1</v>
      </c>
      <c r="K103" s="39">
        <v>2</v>
      </c>
      <c r="L103" s="40">
        <f t="shared" si="209"/>
        <v>10</v>
      </c>
      <c r="M103" s="141">
        <f t="shared" si="210"/>
        <v>2</v>
      </c>
      <c r="N103" s="40">
        <f t="shared" si="211"/>
        <v>3</v>
      </c>
      <c r="O103" s="141">
        <f t="shared" si="212"/>
        <v>1.0954451150103321</v>
      </c>
      <c r="P103" s="141">
        <f>(U103-M103)</f>
        <v>0</v>
      </c>
      <c r="Q103" s="39">
        <v>2</v>
      </c>
      <c r="R103" s="39">
        <v>2</v>
      </c>
      <c r="S103" s="39">
        <v>2</v>
      </c>
      <c r="T103" s="39">
        <v>4</v>
      </c>
      <c r="U103" s="41">
        <v>2</v>
      </c>
      <c r="V103" s="40">
        <f>SUM(Q103:U103)</f>
        <v>12</v>
      </c>
      <c r="W103" s="141">
        <f>AVERAGE(Q103:U103)</f>
        <v>2.4</v>
      </c>
      <c r="X103" s="40">
        <f>MAX(Q103:U103)-MIN(Q103:U103)</f>
        <v>2</v>
      </c>
      <c r="Y103" s="141">
        <f>_xlfn.STDEV.P(Q103:U103)</f>
        <v>0.8</v>
      </c>
      <c r="Z103" s="141">
        <f t="shared" si="213"/>
        <v>-0.39999999999999991</v>
      </c>
      <c r="AA103" s="42">
        <f t="shared" si="214"/>
        <v>22</v>
      </c>
      <c r="AB103" s="144">
        <f t="shared" si="215"/>
        <v>2.2000000000000002</v>
      </c>
      <c r="AC103" s="42">
        <f t="shared" si="216"/>
        <v>3</v>
      </c>
      <c r="AD103" s="144">
        <f t="shared" si="217"/>
        <v>0.9797958971132712</v>
      </c>
      <c r="AE103" s="144">
        <f t="shared" si="218"/>
        <v>-0.20000000000000018</v>
      </c>
    </row>
    <row r="104" spans="2:31" ht="15.75" thickBot="1" x14ac:dyDescent="0.3">
      <c r="B104" s="58" t="s">
        <v>28</v>
      </c>
      <c r="C104" s="43" t="s">
        <v>307</v>
      </c>
      <c r="D104" s="247">
        <f>(D103/D119)</f>
        <v>0</v>
      </c>
      <c r="E104" s="247">
        <f t="shared" ref="E104:K104" si="231">(E103/E119)</f>
        <v>0</v>
      </c>
      <c r="F104" s="247">
        <f t="shared" si="231"/>
        <v>0.15</v>
      </c>
      <c r="G104" s="138">
        <f t="shared" si="231"/>
        <v>0.19047619047619047</v>
      </c>
      <c r="H104" s="138">
        <f t="shared" si="231"/>
        <v>8.6956521739130432E-2</v>
      </c>
      <c r="I104" s="138">
        <f t="shared" si="231"/>
        <v>5.8823529411764705E-2</v>
      </c>
      <c r="J104" s="138">
        <f t="shared" si="231"/>
        <v>5.2631578947368418E-2</v>
      </c>
      <c r="K104" s="138">
        <f t="shared" si="231"/>
        <v>9.0909090909090912E-2</v>
      </c>
      <c r="L104" s="139">
        <f t="shared" ref="L104" si="232">(L103/L119)</f>
        <v>9.8039215686274508E-2</v>
      </c>
      <c r="M104" s="137"/>
      <c r="N104" s="137"/>
      <c r="O104" s="137"/>
      <c r="P104" s="137"/>
      <c r="Q104" s="138">
        <f t="shared" ref="Q104:T104" si="233">(Q103/Q119)</f>
        <v>6.8965517241379309E-2</v>
      </c>
      <c r="R104" s="138">
        <f t="shared" si="233"/>
        <v>6.6666666666666666E-2</v>
      </c>
      <c r="S104" s="138">
        <f t="shared" si="233"/>
        <v>0.08</v>
      </c>
      <c r="T104" s="138">
        <f t="shared" si="233"/>
        <v>0.16666666666666666</v>
      </c>
      <c r="U104" s="136">
        <f t="shared" ref="U104:AA104" si="234">(U103/U119)</f>
        <v>0.1</v>
      </c>
      <c r="V104" s="139">
        <f t="shared" si="234"/>
        <v>9.375E-2</v>
      </c>
      <c r="W104" s="137"/>
      <c r="X104" s="137"/>
      <c r="Y104" s="137"/>
      <c r="Z104" s="137"/>
      <c r="AA104" s="140">
        <f t="shared" si="234"/>
        <v>9.5652173913043481E-2</v>
      </c>
      <c r="AB104" s="192"/>
      <c r="AC104" s="192"/>
      <c r="AD104" s="192"/>
      <c r="AE104" s="192"/>
    </row>
    <row r="105" spans="2:31" x14ac:dyDescent="0.25">
      <c r="B105" s="63" t="s">
        <v>165</v>
      </c>
      <c r="C105" s="38" t="s">
        <v>307</v>
      </c>
      <c r="D105" s="248">
        <v>0</v>
      </c>
      <c r="E105" s="248">
        <v>0</v>
      </c>
      <c r="F105" s="248">
        <v>3</v>
      </c>
      <c r="G105" s="52">
        <v>0</v>
      </c>
      <c r="H105" s="52">
        <v>2</v>
      </c>
      <c r="I105" s="52">
        <v>1</v>
      </c>
      <c r="J105" s="52">
        <v>3</v>
      </c>
      <c r="K105" s="52">
        <v>1</v>
      </c>
      <c r="L105" s="40">
        <f t="shared" si="209"/>
        <v>7</v>
      </c>
      <c r="M105" s="141">
        <f t="shared" si="210"/>
        <v>1.4</v>
      </c>
      <c r="N105" s="40">
        <f t="shared" si="211"/>
        <v>3</v>
      </c>
      <c r="O105" s="141">
        <f t="shared" si="212"/>
        <v>1.019803902718557</v>
      </c>
      <c r="P105" s="141">
        <f>(U105-M105)</f>
        <v>-0.39999999999999991</v>
      </c>
      <c r="Q105" s="52">
        <v>1</v>
      </c>
      <c r="R105" s="52">
        <v>4</v>
      </c>
      <c r="S105" s="52">
        <v>2</v>
      </c>
      <c r="T105" s="52">
        <v>3</v>
      </c>
      <c r="U105" s="54">
        <v>1</v>
      </c>
      <c r="V105" s="40">
        <f>SUM(Q105:U105)</f>
        <v>11</v>
      </c>
      <c r="W105" s="141">
        <f>AVERAGE(Q105:U105)</f>
        <v>2.2000000000000002</v>
      </c>
      <c r="X105" s="40">
        <f>MAX(Q105:U105)-MIN(Q105:U105)</f>
        <v>3</v>
      </c>
      <c r="Y105" s="141">
        <f>_xlfn.STDEV.P(Q105:U105)</f>
        <v>1.1661903789690602</v>
      </c>
      <c r="Z105" s="141">
        <f t="shared" si="213"/>
        <v>-1.2000000000000002</v>
      </c>
      <c r="AA105" s="42">
        <f t="shared" si="214"/>
        <v>18</v>
      </c>
      <c r="AB105" s="144">
        <f t="shared" si="215"/>
        <v>1.8</v>
      </c>
      <c r="AC105" s="42">
        <f t="shared" si="216"/>
        <v>4</v>
      </c>
      <c r="AD105" s="144">
        <f t="shared" si="217"/>
        <v>1.1661903789690602</v>
      </c>
      <c r="AE105" s="144">
        <f t="shared" si="218"/>
        <v>-0.8</v>
      </c>
    </row>
    <row r="106" spans="2:31" ht="15.75" thickBot="1" x14ac:dyDescent="0.3">
      <c r="B106" s="58" t="s">
        <v>28</v>
      </c>
      <c r="C106" s="43" t="s">
        <v>307</v>
      </c>
      <c r="D106" s="247">
        <f>(D105/D119)</f>
        <v>0</v>
      </c>
      <c r="E106" s="247">
        <f t="shared" ref="E106:K106" si="235">(E105/E119)</f>
        <v>0</v>
      </c>
      <c r="F106" s="247">
        <f t="shared" si="235"/>
        <v>0.15</v>
      </c>
      <c r="G106" s="138">
        <f t="shared" si="235"/>
        <v>0</v>
      </c>
      <c r="H106" s="138">
        <f t="shared" si="235"/>
        <v>8.6956521739130432E-2</v>
      </c>
      <c r="I106" s="138">
        <f t="shared" si="235"/>
        <v>5.8823529411764705E-2</v>
      </c>
      <c r="J106" s="138">
        <f t="shared" si="235"/>
        <v>0.15789473684210525</v>
      </c>
      <c r="K106" s="138">
        <f t="shared" si="235"/>
        <v>4.5454545454545456E-2</v>
      </c>
      <c r="L106" s="139">
        <f t="shared" ref="L106" si="236">(L105/L119)</f>
        <v>6.8627450980392163E-2</v>
      </c>
      <c r="M106" s="137"/>
      <c r="N106" s="137"/>
      <c r="O106" s="137"/>
      <c r="P106" s="137"/>
      <c r="Q106" s="138">
        <f t="shared" ref="Q106:T106" si="237">(Q105/Q119)</f>
        <v>3.4482758620689655E-2</v>
      </c>
      <c r="R106" s="138">
        <f t="shared" si="237"/>
        <v>0.13333333333333333</v>
      </c>
      <c r="S106" s="138">
        <f t="shared" si="237"/>
        <v>0.08</v>
      </c>
      <c r="T106" s="138">
        <f t="shared" si="237"/>
        <v>0.125</v>
      </c>
      <c r="U106" s="136">
        <f t="shared" ref="U106:AA106" si="238">(U105/U119)</f>
        <v>0.05</v>
      </c>
      <c r="V106" s="139">
        <f t="shared" si="238"/>
        <v>8.59375E-2</v>
      </c>
      <c r="W106" s="137"/>
      <c r="X106" s="137"/>
      <c r="Y106" s="137"/>
      <c r="Z106" s="137"/>
      <c r="AA106" s="140">
        <f t="shared" si="238"/>
        <v>7.8260869565217397E-2</v>
      </c>
      <c r="AB106" s="192"/>
      <c r="AC106" s="192"/>
      <c r="AD106" s="192"/>
      <c r="AE106" s="192"/>
    </row>
    <row r="107" spans="2:31" x14ac:dyDescent="0.25">
      <c r="B107" s="59" t="s">
        <v>166</v>
      </c>
      <c r="C107" s="38" t="s">
        <v>307</v>
      </c>
      <c r="D107" s="38">
        <v>0</v>
      </c>
      <c r="E107" s="38">
        <v>1</v>
      </c>
      <c r="F107" s="38">
        <v>1</v>
      </c>
      <c r="G107" s="39">
        <v>3</v>
      </c>
      <c r="H107" s="39">
        <v>2</v>
      </c>
      <c r="I107" s="39">
        <v>0</v>
      </c>
      <c r="J107" s="39">
        <v>1</v>
      </c>
      <c r="K107" s="39">
        <v>1</v>
      </c>
      <c r="L107" s="40">
        <f t="shared" si="209"/>
        <v>7</v>
      </c>
      <c r="M107" s="141">
        <f t="shared" si="210"/>
        <v>1.4</v>
      </c>
      <c r="N107" s="40">
        <f t="shared" si="211"/>
        <v>3</v>
      </c>
      <c r="O107" s="141">
        <f t="shared" si="212"/>
        <v>1.019803902718557</v>
      </c>
      <c r="P107" s="141">
        <f>(U107-M107)</f>
        <v>-0.39999999999999991</v>
      </c>
      <c r="Q107" s="39">
        <v>6</v>
      </c>
      <c r="R107" s="39">
        <v>1</v>
      </c>
      <c r="S107" s="39">
        <v>2</v>
      </c>
      <c r="T107" s="39">
        <v>1</v>
      </c>
      <c r="U107" s="41">
        <v>1</v>
      </c>
      <c r="V107" s="40">
        <f>SUM(Q107:U107)</f>
        <v>11</v>
      </c>
      <c r="W107" s="141">
        <f>AVERAGE(Q107:U107)</f>
        <v>2.2000000000000002</v>
      </c>
      <c r="X107" s="40">
        <f>MAX(Q107:U107)-MIN(Q107:U107)</f>
        <v>5</v>
      </c>
      <c r="Y107" s="141">
        <f>_xlfn.STDEV.P(Q107:U107)</f>
        <v>1.9390719429665315</v>
      </c>
      <c r="Z107" s="141">
        <f t="shared" si="213"/>
        <v>-1.2000000000000002</v>
      </c>
      <c r="AA107" s="42">
        <f t="shared" si="214"/>
        <v>18</v>
      </c>
      <c r="AB107" s="144">
        <f t="shared" si="215"/>
        <v>1.8</v>
      </c>
      <c r="AC107" s="42">
        <f t="shared" si="216"/>
        <v>6</v>
      </c>
      <c r="AD107" s="144">
        <f t="shared" si="217"/>
        <v>1.6</v>
      </c>
      <c r="AE107" s="144">
        <f t="shared" si="218"/>
        <v>-0.8</v>
      </c>
    </row>
    <row r="108" spans="2:31" ht="15.75" thickBot="1" x14ac:dyDescent="0.3">
      <c r="B108" s="58" t="s">
        <v>28</v>
      </c>
      <c r="C108" s="43" t="s">
        <v>307</v>
      </c>
      <c r="D108" s="247">
        <f>(D107/D119)</f>
        <v>0</v>
      </c>
      <c r="E108" s="247">
        <f t="shared" ref="E108:K108" si="239">(E107/E119)</f>
        <v>6.25E-2</v>
      </c>
      <c r="F108" s="247">
        <f t="shared" si="239"/>
        <v>0.05</v>
      </c>
      <c r="G108" s="138">
        <f t="shared" si="239"/>
        <v>0.14285714285714285</v>
      </c>
      <c r="H108" s="138">
        <f t="shared" si="239"/>
        <v>8.6956521739130432E-2</v>
      </c>
      <c r="I108" s="138">
        <f t="shared" si="239"/>
        <v>0</v>
      </c>
      <c r="J108" s="138">
        <f t="shared" si="239"/>
        <v>5.2631578947368418E-2</v>
      </c>
      <c r="K108" s="138">
        <f t="shared" si="239"/>
        <v>4.5454545454545456E-2</v>
      </c>
      <c r="L108" s="139">
        <f t="shared" ref="L108" si="240">(L107/L119)</f>
        <v>6.8627450980392163E-2</v>
      </c>
      <c r="M108" s="137"/>
      <c r="N108" s="137"/>
      <c r="O108" s="137"/>
      <c r="P108" s="137"/>
      <c r="Q108" s="138">
        <f t="shared" ref="Q108:T108" si="241">(Q107/Q119)</f>
        <v>0.20689655172413793</v>
      </c>
      <c r="R108" s="138">
        <f t="shared" si="241"/>
        <v>3.3333333333333333E-2</v>
      </c>
      <c r="S108" s="138">
        <f t="shared" si="241"/>
        <v>0.08</v>
      </c>
      <c r="T108" s="138">
        <f t="shared" si="241"/>
        <v>4.1666666666666664E-2</v>
      </c>
      <c r="U108" s="136">
        <f t="shared" ref="U108:AA108" si="242">(U107/U119)</f>
        <v>0.05</v>
      </c>
      <c r="V108" s="139">
        <f t="shared" si="242"/>
        <v>8.59375E-2</v>
      </c>
      <c r="W108" s="137"/>
      <c r="X108" s="137"/>
      <c r="Y108" s="137"/>
      <c r="Z108" s="137"/>
      <c r="AA108" s="140">
        <f t="shared" si="242"/>
        <v>7.8260869565217397E-2</v>
      </c>
      <c r="AB108" s="192"/>
      <c r="AC108" s="192"/>
      <c r="AD108" s="192"/>
      <c r="AE108" s="192"/>
    </row>
    <row r="109" spans="2:31" x14ac:dyDescent="0.25">
      <c r="B109" s="59" t="s">
        <v>167</v>
      </c>
      <c r="C109" s="38" t="s">
        <v>307</v>
      </c>
      <c r="D109" s="38">
        <v>0</v>
      </c>
      <c r="E109" s="38">
        <v>2</v>
      </c>
      <c r="F109" s="38">
        <v>1</v>
      </c>
      <c r="G109" s="39">
        <v>1</v>
      </c>
      <c r="H109" s="39">
        <v>4</v>
      </c>
      <c r="I109" s="39">
        <v>0</v>
      </c>
      <c r="J109" s="39">
        <v>2</v>
      </c>
      <c r="K109" s="39">
        <v>0</v>
      </c>
      <c r="L109" s="40">
        <f t="shared" si="209"/>
        <v>7</v>
      </c>
      <c r="M109" s="141">
        <f t="shared" si="210"/>
        <v>1.4</v>
      </c>
      <c r="N109" s="40">
        <f t="shared" si="211"/>
        <v>4</v>
      </c>
      <c r="O109" s="141">
        <f t="shared" si="212"/>
        <v>1.4966629547095767</v>
      </c>
      <c r="P109" s="141">
        <f>(U109-M109)</f>
        <v>0.60000000000000009</v>
      </c>
      <c r="Q109" s="39">
        <v>6</v>
      </c>
      <c r="R109" s="39">
        <v>2</v>
      </c>
      <c r="S109" s="39">
        <v>2</v>
      </c>
      <c r="T109" s="39">
        <v>0</v>
      </c>
      <c r="U109" s="41">
        <v>2</v>
      </c>
      <c r="V109" s="40">
        <f>SUM(Q109:U109)</f>
        <v>12</v>
      </c>
      <c r="W109" s="141">
        <f>AVERAGE(Q109:U109)</f>
        <v>2.4</v>
      </c>
      <c r="X109" s="40">
        <f>MAX(Q109:U109)-MIN(Q109:U109)</f>
        <v>6</v>
      </c>
      <c r="Y109" s="141">
        <f>_xlfn.STDEV.P(Q109:U109)</f>
        <v>1.9595917942265424</v>
      </c>
      <c r="Z109" s="141">
        <f t="shared" si="213"/>
        <v>-0.39999999999999991</v>
      </c>
      <c r="AA109" s="42">
        <f t="shared" si="214"/>
        <v>19</v>
      </c>
      <c r="AB109" s="144">
        <f t="shared" si="215"/>
        <v>1.9</v>
      </c>
      <c r="AC109" s="42">
        <f t="shared" si="216"/>
        <v>6</v>
      </c>
      <c r="AD109" s="144">
        <f t="shared" si="217"/>
        <v>1.8138357147217055</v>
      </c>
      <c r="AE109" s="144">
        <f t="shared" si="218"/>
        <v>0.10000000000000009</v>
      </c>
    </row>
    <row r="110" spans="2:31" ht="15.75" thickBot="1" x14ac:dyDescent="0.3">
      <c r="B110" s="58" t="s">
        <v>28</v>
      </c>
      <c r="C110" s="43" t="s">
        <v>307</v>
      </c>
      <c r="D110" s="247">
        <f>(D109/D119)</f>
        <v>0</v>
      </c>
      <c r="E110" s="247">
        <f t="shared" ref="E110:K110" si="243">(E109/E119)</f>
        <v>0.125</v>
      </c>
      <c r="F110" s="247">
        <f t="shared" si="243"/>
        <v>0.05</v>
      </c>
      <c r="G110" s="138">
        <f t="shared" si="243"/>
        <v>4.7619047619047616E-2</v>
      </c>
      <c r="H110" s="138">
        <f t="shared" si="243"/>
        <v>0.17391304347826086</v>
      </c>
      <c r="I110" s="138">
        <f t="shared" si="243"/>
        <v>0</v>
      </c>
      <c r="J110" s="138">
        <f t="shared" si="243"/>
        <v>0.10526315789473684</v>
      </c>
      <c r="K110" s="138">
        <f t="shared" si="243"/>
        <v>0</v>
      </c>
      <c r="L110" s="139">
        <f t="shared" ref="L110" si="244">(L109/L119)</f>
        <v>6.8627450980392163E-2</v>
      </c>
      <c r="M110" s="137"/>
      <c r="N110" s="137"/>
      <c r="O110" s="137"/>
      <c r="P110" s="137"/>
      <c r="Q110" s="138">
        <f t="shared" ref="Q110:T110" si="245">(Q109/Q119)</f>
        <v>0.20689655172413793</v>
      </c>
      <c r="R110" s="138">
        <f t="shared" si="245"/>
        <v>6.6666666666666666E-2</v>
      </c>
      <c r="S110" s="138">
        <f t="shared" si="245"/>
        <v>0.08</v>
      </c>
      <c r="T110" s="138">
        <f t="shared" si="245"/>
        <v>0</v>
      </c>
      <c r="U110" s="136">
        <f t="shared" ref="U110:AA110" si="246">(U109/U119)</f>
        <v>0.1</v>
      </c>
      <c r="V110" s="139">
        <f t="shared" si="246"/>
        <v>9.375E-2</v>
      </c>
      <c r="W110" s="137"/>
      <c r="X110" s="137"/>
      <c r="Y110" s="137"/>
      <c r="Z110" s="137"/>
      <c r="AA110" s="140">
        <f t="shared" si="246"/>
        <v>8.2608695652173908E-2</v>
      </c>
      <c r="AB110" s="192"/>
      <c r="AC110" s="192"/>
      <c r="AD110" s="192"/>
      <c r="AE110" s="192"/>
    </row>
    <row r="111" spans="2:31" x14ac:dyDescent="0.25">
      <c r="B111" s="59" t="s">
        <v>168</v>
      </c>
      <c r="C111" s="38" t="s">
        <v>307</v>
      </c>
      <c r="D111" s="38">
        <v>2</v>
      </c>
      <c r="E111" s="38">
        <v>0</v>
      </c>
      <c r="F111" s="38">
        <v>3</v>
      </c>
      <c r="G111" s="39">
        <v>2</v>
      </c>
      <c r="H111" s="39">
        <v>2</v>
      </c>
      <c r="I111" s="39">
        <v>0</v>
      </c>
      <c r="J111" s="39">
        <v>3</v>
      </c>
      <c r="K111" s="39">
        <v>3</v>
      </c>
      <c r="L111" s="40">
        <f t="shared" si="209"/>
        <v>10</v>
      </c>
      <c r="M111" s="141">
        <f t="shared" si="210"/>
        <v>2</v>
      </c>
      <c r="N111" s="40">
        <f t="shared" si="211"/>
        <v>3</v>
      </c>
      <c r="O111" s="141">
        <f t="shared" si="212"/>
        <v>1.0954451150103321</v>
      </c>
      <c r="P111" s="141">
        <f>(U111-M111)</f>
        <v>-1</v>
      </c>
      <c r="Q111" s="39">
        <v>1</v>
      </c>
      <c r="R111" s="39">
        <v>3</v>
      </c>
      <c r="S111" s="39">
        <v>6</v>
      </c>
      <c r="T111" s="39">
        <v>3</v>
      </c>
      <c r="U111" s="41">
        <v>1</v>
      </c>
      <c r="V111" s="40">
        <f>SUM(Q111:U111)</f>
        <v>14</v>
      </c>
      <c r="W111" s="141">
        <f>AVERAGE(Q111:U111)</f>
        <v>2.8</v>
      </c>
      <c r="X111" s="40">
        <f>MAX(Q111:U111)-MIN(Q111:U111)</f>
        <v>5</v>
      </c>
      <c r="Y111" s="141">
        <f>_xlfn.STDEV.P(Q111:U111)</f>
        <v>1.833030277982336</v>
      </c>
      <c r="Z111" s="141">
        <f t="shared" si="213"/>
        <v>-1.7999999999999998</v>
      </c>
      <c r="AA111" s="42">
        <f t="shared" si="214"/>
        <v>24</v>
      </c>
      <c r="AB111" s="144">
        <f t="shared" si="215"/>
        <v>2.4</v>
      </c>
      <c r="AC111" s="42">
        <f t="shared" si="216"/>
        <v>6</v>
      </c>
      <c r="AD111" s="144">
        <f t="shared" si="217"/>
        <v>1.5620499351813308</v>
      </c>
      <c r="AE111" s="144">
        <f t="shared" si="218"/>
        <v>-1.4</v>
      </c>
    </row>
    <row r="112" spans="2:31" ht="15.75" thickBot="1" x14ac:dyDescent="0.3">
      <c r="B112" s="58" t="s">
        <v>28</v>
      </c>
      <c r="C112" s="43" t="s">
        <v>307</v>
      </c>
      <c r="D112" s="247">
        <f>(D111/D119)</f>
        <v>0.15384615384615385</v>
      </c>
      <c r="E112" s="247">
        <f t="shared" ref="E112:K112" si="247">(E111/E119)</f>
        <v>0</v>
      </c>
      <c r="F112" s="247">
        <f t="shared" si="247"/>
        <v>0.15</v>
      </c>
      <c r="G112" s="138">
        <f t="shared" si="247"/>
        <v>9.5238095238095233E-2</v>
      </c>
      <c r="H112" s="138">
        <f t="shared" si="247"/>
        <v>8.6956521739130432E-2</v>
      </c>
      <c r="I112" s="138">
        <f t="shared" si="247"/>
        <v>0</v>
      </c>
      <c r="J112" s="138">
        <f t="shared" si="247"/>
        <v>0.15789473684210525</v>
      </c>
      <c r="K112" s="138">
        <f t="shared" si="247"/>
        <v>0.13636363636363635</v>
      </c>
      <c r="L112" s="139">
        <f t="shared" ref="L112" si="248">(L111/L119)</f>
        <v>9.8039215686274508E-2</v>
      </c>
      <c r="M112" s="137"/>
      <c r="N112" s="137"/>
      <c r="O112" s="137"/>
      <c r="P112" s="137"/>
      <c r="Q112" s="138">
        <f t="shared" ref="Q112:T112" si="249">(Q111/Q119)</f>
        <v>3.4482758620689655E-2</v>
      </c>
      <c r="R112" s="138">
        <f t="shared" si="249"/>
        <v>0.1</v>
      </c>
      <c r="S112" s="138">
        <f t="shared" si="249"/>
        <v>0.24</v>
      </c>
      <c r="T112" s="138">
        <f t="shared" si="249"/>
        <v>0.125</v>
      </c>
      <c r="U112" s="136">
        <f t="shared" ref="U112:AA112" si="250">(U111/U119)</f>
        <v>0.05</v>
      </c>
      <c r="V112" s="139">
        <f t="shared" si="250"/>
        <v>0.109375</v>
      </c>
      <c r="W112" s="137"/>
      <c r="X112" s="137"/>
      <c r="Y112" s="137"/>
      <c r="Z112" s="137"/>
      <c r="AA112" s="140">
        <f t="shared" si="250"/>
        <v>0.10434782608695652</v>
      </c>
      <c r="AB112" s="192"/>
      <c r="AC112" s="192"/>
      <c r="AD112" s="192"/>
      <c r="AE112" s="192"/>
    </row>
    <row r="113" spans="2:31" x14ac:dyDescent="0.25">
      <c r="B113" s="59" t="s">
        <v>169</v>
      </c>
      <c r="C113" s="38" t="s">
        <v>307</v>
      </c>
      <c r="D113" s="38">
        <v>2</v>
      </c>
      <c r="E113" s="38">
        <v>4</v>
      </c>
      <c r="F113" s="38">
        <v>4</v>
      </c>
      <c r="G113" s="39">
        <v>6</v>
      </c>
      <c r="H113" s="39">
        <v>0</v>
      </c>
      <c r="I113" s="39">
        <v>0</v>
      </c>
      <c r="J113" s="39">
        <v>1</v>
      </c>
      <c r="K113" s="39">
        <v>0</v>
      </c>
      <c r="L113" s="40">
        <f t="shared" si="209"/>
        <v>7</v>
      </c>
      <c r="M113" s="141">
        <f t="shared" si="210"/>
        <v>1.4</v>
      </c>
      <c r="N113" s="40">
        <f t="shared" si="211"/>
        <v>6</v>
      </c>
      <c r="O113" s="141">
        <f t="shared" si="212"/>
        <v>2.3323807579381204</v>
      </c>
      <c r="P113" s="141">
        <f>(U113-M113)</f>
        <v>1.6</v>
      </c>
      <c r="Q113" s="39">
        <v>3</v>
      </c>
      <c r="R113" s="39">
        <v>8</v>
      </c>
      <c r="S113" s="39">
        <v>5</v>
      </c>
      <c r="T113" s="39">
        <v>1</v>
      </c>
      <c r="U113" s="41">
        <v>3</v>
      </c>
      <c r="V113" s="40">
        <f>SUM(Q113:U113)</f>
        <v>20</v>
      </c>
      <c r="W113" s="141">
        <f>AVERAGE(Q113:U113)</f>
        <v>4</v>
      </c>
      <c r="X113" s="40">
        <f>MAX(Q113:U113)-MIN(Q113:U113)</f>
        <v>7</v>
      </c>
      <c r="Y113" s="141">
        <f>_xlfn.STDEV.P(Q113:U113)</f>
        <v>2.3664319132398464</v>
      </c>
      <c r="Z113" s="141">
        <f t="shared" si="213"/>
        <v>-1</v>
      </c>
      <c r="AA113" s="42">
        <f t="shared" si="214"/>
        <v>27</v>
      </c>
      <c r="AB113" s="144">
        <f t="shared" si="215"/>
        <v>2.7</v>
      </c>
      <c r="AC113" s="42">
        <f t="shared" si="216"/>
        <v>8</v>
      </c>
      <c r="AD113" s="144">
        <f t="shared" si="217"/>
        <v>2.6851443164195103</v>
      </c>
      <c r="AE113" s="144">
        <f t="shared" si="218"/>
        <v>0.29999999999999982</v>
      </c>
    </row>
    <row r="114" spans="2:31" ht="15.75" thickBot="1" x14ac:dyDescent="0.3">
      <c r="B114" s="58" t="s">
        <v>28</v>
      </c>
      <c r="C114" s="43" t="s">
        <v>307</v>
      </c>
      <c r="D114" s="247">
        <f>(D113/D119)</f>
        <v>0.15384615384615385</v>
      </c>
      <c r="E114" s="247">
        <f t="shared" ref="E114:K114" si="251">(E113/E119)</f>
        <v>0.25</v>
      </c>
      <c r="F114" s="247">
        <f t="shared" si="251"/>
        <v>0.2</v>
      </c>
      <c r="G114" s="138">
        <f t="shared" si="251"/>
        <v>0.2857142857142857</v>
      </c>
      <c r="H114" s="138">
        <f t="shared" si="251"/>
        <v>0</v>
      </c>
      <c r="I114" s="138">
        <f t="shared" si="251"/>
        <v>0</v>
      </c>
      <c r="J114" s="138">
        <f t="shared" si="251"/>
        <v>5.2631578947368418E-2</v>
      </c>
      <c r="K114" s="138">
        <f t="shared" si="251"/>
        <v>0</v>
      </c>
      <c r="L114" s="139">
        <f t="shared" ref="L114" si="252">(L113/L119)</f>
        <v>6.8627450980392163E-2</v>
      </c>
      <c r="M114" s="137"/>
      <c r="N114" s="137"/>
      <c r="O114" s="137"/>
      <c r="P114" s="137"/>
      <c r="Q114" s="138">
        <f t="shared" ref="Q114:T114" si="253">(Q113/Q119)</f>
        <v>0.10344827586206896</v>
      </c>
      <c r="R114" s="138">
        <f t="shared" si="253"/>
        <v>0.26666666666666666</v>
      </c>
      <c r="S114" s="138">
        <f t="shared" si="253"/>
        <v>0.2</v>
      </c>
      <c r="T114" s="138">
        <f t="shared" si="253"/>
        <v>4.1666666666666664E-2</v>
      </c>
      <c r="U114" s="136">
        <f t="shared" ref="U114:AA114" si="254">(U113/U119)</f>
        <v>0.15</v>
      </c>
      <c r="V114" s="139">
        <f t="shared" si="254"/>
        <v>0.15625</v>
      </c>
      <c r="W114" s="137"/>
      <c r="X114" s="137"/>
      <c r="Y114" s="137"/>
      <c r="Z114" s="137"/>
      <c r="AA114" s="140">
        <f t="shared" si="254"/>
        <v>0.11739130434782609</v>
      </c>
      <c r="AB114" s="192"/>
      <c r="AC114" s="192"/>
      <c r="AD114" s="192"/>
      <c r="AE114" s="192"/>
    </row>
    <row r="115" spans="2:31" x14ac:dyDescent="0.25">
      <c r="B115" s="59" t="s">
        <v>170</v>
      </c>
      <c r="C115" s="38" t="s">
        <v>307</v>
      </c>
      <c r="D115" s="38">
        <v>2</v>
      </c>
      <c r="E115" s="38">
        <v>0</v>
      </c>
      <c r="F115" s="38">
        <v>1</v>
      </c>
      <c r="G115" s="39">
        <v>0</v>
      </c>
      <c r="H115" s="39">
        <v>1</v>
      </c>
      <c r="I115" s="39">
        <v>2</v>
      </c>
      <c r="J115" s="39">
        <v>0</v>
      </c>
      <c r="K115" s="39">
        <v>2</v>
      </c>
      <c r="L115" s="40">
        <f t="shared" si="209"/>
        <v>5</v>
      </c>
      <c r="M115" s="141">
        <f t="shared" si="210"/>
        <v>1</v>
      </c>
      <c r="N115" s="40">
        <f t="shared" si="211"/>
        <v>2</v>
      </c>
      <c r="O115" s="141">
        <f t="shared" si="212"/>
        <v>0.89442719099991586</v>
      </c>
      <c r="P115" s="141">
        <f>(U115-M115)</f>
        <v>2</v>
      </c>
      <c r="Q115" s="39">
        <v>4</v>
      </c>
      <c r="R115" s="39">
        <v>3</v>
      </c>
      <c r="S115" s="39">
        <v>0</v>
      </c>
      <c r="T115" s="39">
        <v>4</v>
      </c>
      <c r="U115" s="41">
        <v>3</v>
      </c>
      <c r="V115" s="40">
        <f>SUM(Q115:U115)</f>
        <v>14</v>
      </c>
      <c r="W115" s="141">
        <f>AVERAGE(Q115:U115)</f>
        <v>2.8</v>
      </c>
      <c r="X115" s="40">
        <f>MAX(Q115:U115)-MIN(Q115:U115)</f>
        <v>4</v>
      </c>
      <c r="Y115" s="141">
        <f>_xlfn.STDEV.P(Q115:U115)</f>
        <v>1.4696938456699069</v>
      </c>
      <c r="Z115" s="141">
        <f t="shared" si="213"/>
        <v>0.20000000000000018</v>
      </c>
      <c r="AA115" s="42">
        <f t="shared" si="214"/>
        <v>19</v>
      </c>
      <c r="AB115" s="144">
        <f t="shared" si="215"/>
        <v>1.9</v>
      </c>
      <c r="AC115" s="42">
        <f t="shared" si="216"/>
        <v>4</v>
      </c>
      <c r="AD115" s="144">
        <f t="shared" si="217"/>
        <v>1.5132745950421556</v>
      </c>
      <c r="AE115" s="144">
        <f t="shared" si="218"/>
        <v>1.1000000000000001</v>
      </c>
    </row>
    <row r="116" spans="2:31" ht="15.75" thickBot="1" x14ac:dyDescent="0.3">
      <c r="B116" s="58" t="s">
        <v>28</v>
      </c>
      <c r="C116" s="43" t="s">
        <v>307</v>
      </c>
      <c r="D116" s="247">
        <f>(D115/D119)</f>
        <v>0.15384615384615385</v>
      </c>
      <c r="E116" s="247">
        <f t="shared" ref="E116:K116" si="255">(E115/E119)</f>
        <v>0</v>
      </c>
      <c r="F116" s="247">
        <f t="shared" si="255"/>
        <v>0.05</v>
      </c>
      <c r="G116" s="138">
        <f t="shared" si="255"/>
        <v>0</v>
      </c>
      <c r="H116" s="138">
        <f t="shared" si="255"/>
        <v>4.3478260869565216E-2</v>
      </c>
      <c r="I116" s="138">
        <f t="shared" si="255"/>
        <v>0.11764705882352941</v>
      </c>
      <c r="J116" s="138">
        <f t="shared" si="255"/>
        <v>0</v>
      </c>
      <c r="K116" s="138">
        <f t="shared" si="255"/>
        <v>9.0909090909090912E-2</v>
      </c>
      <c r="L116" s="139">
        <f t="shared" ref="L116" si="256">(L115/L119)</f>
        <v>4.9019607843137254E-2</v>
      </c>
      <c r="M116" s="137"/>
      <c r="N116" s="137"/>
      <c r="O116" s="137"/>
      <c r="P116" s="137"/>
      <c r="Q116" s="138">
        <f t="shared" ref="Q116:T116" si="257">(Q115/Q119)</f>
        <v>0.13793103448275862</v>
      </c>
      <c r="R116" s="138">
        <f t="shared" si="257"/>
        <v>0.1</v>
      </c>
      <c r="S116" s="138">
        <f t="shared" si="257"/>
        <v>0</v>
      </c>
      <c r="T116" s="138">
        <f t="shared" si="257"/>
        <v>0.16666666666666666</v>
      </c>
      <c r="U116" s="136">
        <f t="shared" ref="U116:AA116" si="258">(U115/U119)</f>
        <v>0.15</v>
      </c>
      <c r="V116" s="139">
        <f t="shared" si="258"/>
        <v>0.109375</v>
      </c>
      <c r="W116" s="137"/>
      <c r="X116" s="137"/>
      <c r="Y116" s="137"/>
      <c r="Z116" s="137"/>
      <c r="AA116" s="140">
        <f t="shared" si="258"/>
        <v>8.2608695652173908E-2</v>
      </c>
      <c r="AB116" s="192"/>
      <c r="AC116" s="192"/>
      <c r="AD116" s="192"/>
      <c r="AE116" s="192"/>
    </row>
    <row r="117" spans="2:31" x14ac:dyDescent="0.25">
      <c r="B117" s="59" t="s">
        <v>171</v>
      </c>
      <c r="C117" s="38" t="s">
        <v>307</v>
      </c>
      <c r="D117" s="38">
        <v>1</v>
      </c>
      <c r="E117" s="38">
        <v>1</v>
      </c>
      <c r="F117" s="38">
        <v>1</v>
      </c>
      <c r="G117" s="39">
        <v>1</v>
      </c>
      <c r="H117" s="39">
        <v>2</v>
      </c>
      <c r="I117" s="39">
        <v>3</v>
      </c>
      <c r="J117" s="39">
        <v>0</v>
      </c>
      <c r="K117" s="39">
        <v>3</v>
      </c>
      <c r="L117" s="40">
        <f t="shared" si="209"/>
        <v>9</v>
      </c>
      <c r="M117" s="141">
        <f t="shared" si="210"/>
        <v>1.8</v>
      </c>
      <c r="N117" s="40">
        <f t="shared" si="211"/>
        <v>3</v>
      </c>
      <c r="O117" s="141">
        <f t="shared" si="212"/>
        <v>1.1661903789690602</v>
      </c>
      <c r="P117" s="141">
        <f>(U117-M117)</f>
        <v>-0.8</v>
      </c>
      <c r="Q117" s="39">
        <v>0</v>
      </c>
      <c r="R117" s="39">
        <v>1</v>
      </c>
      <c r="S117" s="39">
        <v>3</v>
      </c>
      <c r="T117" s="39">
        <v>2</v>
      </c>
      <c r="U117" s="41">
        <v>1</v>
      </c>
      <c r="V117" s="40">
        <f>SUM(Q117:U117)</f>
        <v>7</v>
      </c>
      <c r="W117" s="141">
        <f>AVERAGE(Q117:U117)</f>
        <v>1.4</v>
      </c>
      <c r="X117" s="40">
        <f>MAX(Q117:U117)-MIN(Q117:U117)</f>
        <v>3</v>
      </c>
      <c r="Y117" s="141">
        <f>_xlfn.STDEV.P(Q117:U117)</f>
        <v>1.019803902718557</v>
      </c>
      <c r="Z117" s="141">
        <f t="shared" si="213"/>
        <v>-0.39999999999999991</v>
      </c>
      <c r="AA117" s="42">
        <f t="shared" si="214"/>
        <v>16</v>
      </c>
      <c r="AB117" s="144">
        <f t="shared" si="215"/>
        <v>1.6</v>
      </c>
      <c r="AC117" s="42">
        <f t="shared" si="216"/>
        <v>3</v>
      </c>
      <c r="AD117" s="144">
        <f t="shared" si="217"/>
        <v>1.1135528725660044</v>
      </c>
      <c r="AE117" s="144">
        <f t="shared" si="218"/>
        <v>-0.60000000000000009</v>
      </c>
    </row>
    <row r="118" spans="2:31" ht="15.75" thickBot="1" x14ac:dyDescent="0.3">
      <c r="B118" s="58" t="s">
        <v>28</v>
      </c>
      <c r="C118" s="43" t="s">
        <v>307</v>
      </c>
      <c r="D118" s="247">
        <f>(D117/D119)</f>
        <v>7.6923076923076927E-2</v>
      </c>
      <c r="E118" s="247">
        <f t="shared" ref="E118:H118" si="259">(E117/E119)</f>
        <v>6.25E-2</v>
      </c>
      <c r="F118" s="247">
        <f t="shared" si="259"/>
        <v>0.05</v>
      </c>
      <c r="G118" s="138">
        <f t="shared" si="259"/>
        <v>4.7619047619047616E-2</v>
      </c>
      <c r="H118" s="138">
        <f t="shared" si="259"/>
        <v>8.6956521739130432E-2</v>
      </c>
      <c r="I118" s="138">
        <f>(I117/I119)</f>
        <v>0.17647058823529413</v>
      </c>
      <c r="J118" s="138">
        <f t="shared" ref="J118:K118" si="260">(J117/J119)</f>
        <v>0</v>
      </c>
      <c r="K118" s="138">
        <f t="shared" si="260"/>
        <v>0.13636363636363635</v>
      </c>
      <c r="L118" s="139">
        <f t="shared" ref="L118" si="261">(L117/L119)</f>
        <v>8.8235294117647065E-2</v>
      </c>
      <c r="M118" s="137"/>
      <c r="N118" s="137"/>
      <c r="O118" s="137"/>
      <c r="P118" s="137"/>
      <c r="Q118" s="138">
        <f t="shared" ref="Q118:T118" si="262">(Q117/Q119)</f>
        <v>0</v>
      </c>
      <c r="R118" s="138">
        <f t="shared" si="262"/>
        <v>3.3333333333333333E-2</v>
      </c>
      <c r="S118" s="138">
        <f t="shared" si="262"/>
        <v>0.12</v>
      </c>
      <c r="T118" s="138">
        <f t="shared" si="262"/>
        <v>8.3333333333333329E-2</v>
      </c>
      <c r="U118" s="136">
        <f t="shared" ref="U118:AA118" si="263">(U117/U119)</f>
        <v>0.05</v>
      </c>
      <c r="V118" s="139">
        <f t="shared" si="263"/>
        <v>5.46875E-2</v>
      </c>
      <c r="W118" s="137"/>
      <c r="X118" s="137"/>
      <c r="Y118" s="137"/>
      <c r="Z118" s="137"/>
      <c r="AA118" s="140">
        <f t="shared" si="263"/>
        <v>6.9565217391304349E-2</v>
      </c>
      <c r="AB118" s="192"/>
      <c r="AC118" s="192"/>
      <c r="AD118" s="192"/>
      <c r="AE118" s="192"/>
    </row>
    <row r="119" spans="2:31" ht="24" x14ac:dyDescent="0.25">
      <c r="B119" s="26" t="s">
        <v>318</v>
      </c>
      <c r="C119" s="116" t="s">
        <v>307</v>
      </c>
      <c r="D119" s="116">
        <v>13</v>
      </c>
      <c r="E119" s="116">
        <v>16</v>
      </c>
      <c r="F119" s="116">
        <v>20</v>
      </c>
      <c r="G119" s="117">
        <v>21</v>
      </c>
      <c r="H119" s="117">
        <v>23</v>
      </c>
      <c r="I119" s="117">
        <v>17</v>
      </c>
      <c r="J119" s="117">
        <v>19</v>
      </c>
      <c r="K119" s="117">
        <v>22</v>
      </c>
      <c r="L119" s="32">
        <f t="shared" si="209"/>
        <v>102</v>
      </c>
      <c r="M119" s="132">
        <f t="shared" si="210"/>
        <v>20.399999999999999</v>
      </c>
      <c r="N119" s="32">
        <f t="shared" si="211"/>
        <v>6</v>
      </c>
      <c r="O119" s="132">
        <f t="shared" si="212"/>
        <v>2.1540659228538015</v>
      </c>
      <c r="P119" s="119">
        <f>(U119-M119)</f>
        <v>-0.39999999999999858</v>
      </c>
      <c r="Q119" s="117">
        <v>29</v>
      </c>
      <c r="R119" s="117">
        <v>30</v>
      </c>
      <c r="S119" s="117">
        <v>25</v>
      </c>
      <c r="T119" s="117">
        <v>24</v>
      </c>
      <c r="U119" s="120">
        <v>20</v>
      </c>
      <c r="V119" s="118">
        <f>SUM(Q119:U119)</f>
        <v>128</v>
      </c>
      <c r="W119" s="118">
        <f>AVERAGE(Q119:U119)</f>
        <v>25.6</v>
      </c>
      <c r="X119" s="118">
        <f>MAX(Q119:U119)-MIN(Q119:U119)</f>
        <v>10</v>
      </c>
      <c r="Y119" s="119">
        <f>_xlfn.STDEV.P(Q119:U119)</f>
        <v>3.6110940170535577</v>
      </c>
      <c r="Z119" s="119">
        <f>(U119-W119)</f>
        <v>-5.6000000000000014</v>
      </c>
      <c r="AA119" s="34">
        <f t="shared" si="214"/>
        <v>230</v>
      </c>
      <c r="AB119" s="131">
        <f t="shared" si="215"/>
        <v>23</v>
      </c>
      <c r="AC119" s="34">
        <f t="shared" si="216"/>
        <v>13</v>
      </c>
      <c r="AD119" s="131">
        <f t="shared" si="217"/>
        <v>3.9496835316262997</v>
      </c>
      <c r="AE119" s="122">
        <f>(U119-AB119)</f>
        <v>-3</v>
      </c>
    </row>
    <row r="120" spans="2:31" ht="36" x14ac:dyDescent="0.25">
      <c r="B120" s="160" t="s">
        <v>338</v>
      </c>
      <c r="C120" s="13" t="s">
        <v>307</v>
      </c>
      <c r="D120" s="13">
        <v>46</v>
      </c>
      <c r="E120" s="13">
        <v>53</v>
      </c>
      <c r="F120" s="13">
        <v>62</v>
      </c>
      <c r="G120" s="14">
        <v>57</v>
      </c>
      <c r="H120" s="14">
        <v>66</v>
      </c>
      <c r="I120" s="14">
        <v>40</v>
      </c>
      <c r="J120" s="14">
        <v>42</v>
      </c>
      <c r="K120" s="14">
        <v>50</v>
      </c>
      <c r="L120" s="40">
        <f t="shared" si="209"/>
        <v>255</v>
      </c>
      <c r="M120" s="141">
        <f t="shared" si="210"/>
        <v>51</v>
      </c>
      <c r="N120" s="40">
        <f t="shared" si="211"/>
        <v>26</v>
      </c>
      <c r="O120" s="141">
        <f t="shared" si="212"/>
        <v>9.633275663033837</v>
      </c>
      <c r="P120" s="15">
        <f>(U120-M120)</f>
        <v>12</v>
      </c>
      <c r="Q120" s="14">
        <v>66</v>
      </c>
      <c r="R120" s="14">
        <v>58</v>
      </c>
      <c r="S120" s="14">
        <v>64</v>
      </c>
      <c r="T120" s="14">
        <v>60</v>
      </c>
      <c r="U120" s="16">
        <v>63</v>
      </c>
      <c r="V120" s="15">
        <f>SUM(Q120:U120)</f>
        <v>311</v>
      </c>
      <c r="W120" s="15">
        <f>AVERAGE(Q120:U120)</f>
        <v>62.2</v>
      </c>
      <c r="X120" s="15">
        <f>MAX(Q120:U120)-MIN(Q120:U120)</f>
        <v>8</v>
      </c>
      <c r="Y120" s="69">
        <f>_xlfn.STDEV.P(Q120:U120)</f>
        <v>2.8565713714171399</v>
      </c>
      <c r="Z120" s="15">
        <f>(U120-W120)</f>
        <v>0.79999999999999716</v>
      </c>
      <c r="AA120" s="42">
        <f t="shared" si="214"/>
        <v>566</v>
      </c>
      <c r="AB120" s="144">
        <f t="shared" si="215"/>
        <v>56.6</v>
      </c>
      <c r="AC120" s="42">
        <f t="shared" si="216"/>
        <v>26</v>
      </c>
      <c r="AD120" s="144">
        <f t="shared" si="217"/>
        <v>9.0465463023189141</v>
      </c>
      <c r="AE120" s="73">
        <f>(U120-AB120)</f>
        <v>6.3999999999999986</v>
      </c>
    </row>
    <row r="121" spans="2:31" ht="24" x14ac:dyDescent="0.25">
      <c r="B121" s="67" t="s">
        <v>239</v>
      </c>
      <c r="C121" s="68" t="s">
        <v>307</v>
      </c>
      <c r="D121" s="245">
        <f>(D119/D120)</f>
        <v>0.28260869565217389</v>
      </c>
      <c r="E121" s="245">
        <f t="shared" ref="E121" si="264">(E119/E120)</f>
        <v>0.30188679245283018</v>
      </c>
      <c r="F121" s="245">
        <f t="shared" ref="F121" si="265">(F119/F120)</f>
        <v>0.32258064516129031</v>
      </c>
      <c r="G121" s="75">
        <f t="shared" ref="G121" si="266">(G119/G120)</f>
        <v>0.36842105263157893</v>
      </c>
      <c r="H121" s="75">
        <f t="shared" ref="H121" si="267">(H119/H120)</f>
        <v>0.34848484848484851</v>
      </c>
      <c r="I121" s="75">
        <f>(I119/I120)</f>
        <v>0.42499999999999999</v>
      </c>
      <c r="J121" s="75">
        <f t="shared" ref="J121:K121" si="268">(J119/J120)</f>
        <v>0.45238095238095238</v>
      </c>
      <c r="K121" s="75">
        <f t="shared" si="268"/>
        <v>0.44</v>
      </c>
      <c r="L121" s="113">
        <f t="shared" ref="L121" si="269">(L119/L120)</f>
        <v>0.4</v>
      </c>
      <c r="M121" s="157"/>
      <c r="N121" s="157"/>
      <c r="O121" s="157"/>
      <c r="P121" s="157"/>
      <c r="Q121" s="75">
        <f t="shared" ref="Q121:R121" si="270">(Q119/Q120)</f>
        <v>0.43939393939393939</v>
      </c>
      <c r="R121" s="75">
        <f t="shared" si="270"/>
        <v>0.51724137931034486</v>
      </c>
      <c r="S121" s="75">
        <f t="shared" ref="S121:T121" si="271">(S119/S120)</f>
        <v>0.390625</v>
      </c>
      <c r="T121" s="75">
        <f t="shared" si="271"/>
        <v>0.4</v>
      </c>
      <c r="U121" s="111">
        <f t="shared" ref="U121" si="272">(U119/U120)</f>
        <v>0.31746031746031744</v>
      </c>
      <c r="V121" s="113">
        <f t="shared" ref="V121" si="273">(V119/V120)</f>
        <v>0.41157556270096463</v>
      </c>
      <c r="W121" s="157"/>
      <c r="X121" s="157"/>
      <c r="Y121" s="157"/>
      <c r="Z121" s="157"/>
      <c r="AA121" s="112">
        <f>(AA119/AA120)</f>
        <v>0.40636042402826855</v>
      </c>
      <c r="AB121" s="156"/>
      <c r="AC121" s="156"/>
      <c r="AD121" s="156"/>
      <c r="AE121" s="156"/>
    </row>
    <row r="123" spans="2:31" x14ac:dyDescent="0.25">
      <c r="B123" s="274"/>
      <c r="C123" s="283" t="s">
        <v>290</v>
      </c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</row>
    <row r="124" spans="2:31" ht="24.75" thickBot="1" x14ac:dyDescent="0.3">
      <c r="B124" s="18"/>
      <c r="C124" s="19">
        <v>2009</v>
      </c>
      <c r="D124" s="19">
        <v>2010</v>
      </c>
      <c r="E124" s="19">
        <v>2011</v>
      </c>
      <c r="F124" s="19">
        <v>2012</v>
      </c>
      <c r="G124" s="20">
        <v>2013</v>
      </c>
      <c r="H124" s="20">
        <v>2014</v>
      </c>
      <c r="I124" s="20">
        <v>2015</v>
      </c>
      <c r="J124" s="20">
        <v>2016</v>
      </c>
      <c r="K124" s="20">
        <v>2017</v>
      </c>
      <c r="L124" s="21" t="s">
        <v>0</v>
      </c>
      <c r="M124" s="21" t="s">
        <v>1</v>
      </c>
      <c r="N124" s="21" t="s">
        <v>2</v>
      </c>
      <c r="O124" s="21" t="s">
        <v>3</v>
      </c>
      <c r="P124" s="21" t="s">
        <v>435</v>
      </c>
      <c r="Q124" s="20">
        <v>2018</v>
      </c>
      <c r="R124" s="20">
        <v>2019</v>
      </c>
      <c r="S124" s="20">
        <v>2020</v>
      </c>
      <c r="T124" s="20">
        <v>2021</v>
      </c>
      <c r="U124" s="22">
        <v>2022</v>
      </c>
      <c r="V124" s="21" t="s">
        <v>0</v>
      </c>
      <c r="W124" s="21" t="s">
        <v>1</v>
      </c>
      <c r="X124" s="21" t="s">
        <v>2</v>
      </c>
      <c r="Y124" s="21" t="s">
        <v>3</v>
      </c>
      <c r="Z124" s="21" t="s">
        <v>435</v>
      </c>
      <c r="AA124" s="23" t="s">
        <v>5</v>
      </c>
      <c r="AB124" s="23" t="s">
        <v>6</v>
      </c>
      <c r="AC124" s="23" t="s">
        <v>7</v>
      </c>
      <c r="AD124" s="23" t="s">
        <v>8</v>
      </c>
      <c r="AE124" s="23" t="s">
        <v>435</v>
      </c>
    </row>
    <row r="125" spans="2:31" x14ac:dyDescent="0.25">
      <c r="B125" s="59" t="s">
        <v>223</v>
      </c>
      <c r="C125" s="38" t="s">
        <v>307</v>
      </c>
      <c r="D125" s="38">
        <v>2</v>
      </c>
      <c r="E125" s="38">
        <v>4</v>
      </c>
      <c r="F125" s="38">
        <v>5</v>
      </c>
      <c r="G125" s="39">
        <v>5</v>
      </c>
      <c r="H125" s="39">
        <v>4</v>
      </c>
      <c r="I125" s="39">
        <v>3</v>
      </c>
      <c r="J125" s="39">
        <v>4</v>
      </c>
      <c r="K125" s="39">
        <v>6</v>
      </c>
      <c r="L125" s="40">
        <f>SUM(G125:K125)</f>
        <v>22</v>
      </c>
      <c r="M125" s="141">
        <f>AVERAGE(G125:K125)</f>
        <v>4.4000000000000004</v>
      </c>
      <c r="N125" s="40">
        <f>MAX(G125:K125)-MIN(G125:K125)</f>
        <v>3</v>
      </c>
      <c r="O125" s="141">
        <f>_xlfn.STDEV.P(G125:K125)</f>
        <v>1.019803902718557</v>
      </c>
      <c r="P125" s="141">
        <f>(U125-M125)</f>
        <v>2.5999999999999996</v>
      </c>
      <c r="Q125" s="39">
        <v>7</v>
      </c>
      <c r="R125" s="39">
        <v>4</v>
      </c>
      <c r="S125" s="39">
        <v>6</v>
      </c>
      <c r="T125" s="39">
        <v>3</v>
      </c>
      <c r="U125" s="41">
        <v>7</v>
      </c>
      <c r="V125" s="40">
        <f>SUM(Q125:U125)</f>
        <v>27</v>
      </c>
      <c r="W125" s="141">
        <f>AVERAGE(Q125:U125)</f>
        <v>5.4</v>
      </c>
      <c r="X125" s="40">
        <f>MAX(Q125:U125)-MIN(Q125:U125)</f>
        <v>4</v>
      </c>
      <c r="Y125" s="141">
        <f>_xlfn.STDEV.P(Q125:U125)</f>
        <v>1.6248076809271921</v>
      </c>
      <c r="Z125" s="141">
        <f>(U125-W125)</f>
        <v>1.5999999999999996</v>
      </c>
      <c r="AA125" s="42">
        <f>SUM(Q125:U125,G125:K125)</f>
        <v>49</v>
      </c>
      <c r="AB125" s="144">
        <f>AVERAGE(Q125:U125,G125:K125)</f>
        <v>4.9000000000000004</v>
      </c>
      <c r="AC125" s="42">
        <f>MAX(Q125:U125,G125:K125)-MIN(Q125:U125,G125:K125)</f>
        <v>4</v>
      </c>
      <c r="AD125" s="144">
        <f>_xlfn.STDEV.P(Q125:U125,G125:K125)</f>
        <v>1.4456832294800961</v>
      </c>
      <c r="AE125" s="144">
        <f>(U125-AB125)</f>
        <v>2.0999999999999996</v>
      </c>
    </row>
    <row r="126" spans="2:31" ht="15.75" thickBot="1" x14ac:dyDescent="0.3">
      <c r="B126" s="58" t="s">
        <v>28</v>
      </c>
      <c r="C126" s="43" t="s">
        <v>307</v>
      </c>
      <c r="D126" s="247">
        <f>(D125/D133)</f>
        <v>0.15384615384615385</v>
      </c>
      <c r="E126" s="247">
        <f t="shared" ref="E126:K126" si="274">(E125/E133)</f>
        <v>0.25</v>
      </c>
      <c r="F126" s="247">
        <f t="shared" si="274"/>
        <v>0.25</v>
      </c>
      <c r="G126" s="138">
        <f t="shared" si="274"/>
        <v>0.23809523809523808</v>
      </c>
      <c r="H126" s="138">
        <f t="shared" si="274"/>
        <v>0.17391304347826086</v>
      </c>
      <c r="I126" s="138">
        <f t="shared" si="274"/>
        <v>0.17647058823529413</v>
      </c>
      <c r="J126" s="138">
        <f t="shared" si="274"/>
        <v>0.21052631578947367</v>
      </c>
      <c r="K126" s="138">
        <f t="shared" si="274"/>
        <v>0.27272727272727271</v>
      </c>
      <c r="L126" s="139">
        <f t="shared" ref="L126" si="275">(L125/L133)</f>
        <v>0.21568627450980393</v>
      </c>
      <c r="M126" s="137"/>
      <c r="N126" s="137"/>
      <c r="O126" s="137"/>
      <c r="P126" s="137"/>
      <c r="Q126" s="138">
        <f t="shared" ref="Q126:T126" si="276">(Q125/Q133)</f>
        <v>0.2413793103448276</v>
      </c>
      <c r="R126" s="138">
        <f t="shared" si="276"/>
        <v>0.13333333333333333</v>
      </c>
      <c r="S126" s="138">
        <f t="shared" si="276"/>
        <v>0.24</v>
      </c>
      <c r="T126" s="138">
        <f t="shared" si="276"/>
        <v>0.125</v>
      </c>
      <c r="U126" s="136">
        <f t="shared" ref="U126:AA126" si="277">(U125/U133)</f>
        <v>0.35</v>
      </c>
      <c r="V126" s="139">
        <f t="shared" si="277"/>
        <v>0.2109375</v>
      </c>
      <c r="W126" s="137"/>
      <c r="X126" s="137"/>
      <c r="Y126" s="137"/>
      <c r="Z126" s="137"/>
      <c r="AA126" s="140">
        <f t="shared" si="277"/>
        <v>0.21304347826086956</v>
      </c>
      <c r="AB126" s="192"/>
      <c r="AC126" s="192"/>
      <c r="AD126" s="192"/>
      <c r="AE126" s="192"/>
    </row>
    <row r="127" spans="2:31" x14ac:dyDescent="0.25">
      <c r="B127" s="59" t="s">
        <v>224</v>
      </c>
      <c r="C127" s="38" t="s">
        <v>307</v>
      </c>
      <c r="D127" s="38">
        <v>6</v>
      </c>
      <c r="E127" s="38">
        <v>8</v>
      </c>
      <c r="F127" s="38">
        <v>12</v>
      </c>
      <c r="G127" s="39">
        <v>9</v>
      </c>
      <c r="H127" s="39">
        <v>11</v>
      </c>
      <c r="I127" s="39">
        <v>9</v>
      </c>
      <c r="J127" s="39">
        <v>9</v>
      </c>
      <c r="K127" s="39">
        <v>10</v>
      </c>
      <c r="L127" s="40">
        <f t="shared" ref="L127:L134" si="278">SUM(G127:K127)</f>
        <v>48</v>
      </c>
      <c r="M127" s="141">
        <f t="shared" ref="M127:M134" si="279">AVERAGE(G127:K127)</f>
        <v>9.6</v>
      </c>
      <c r="N127" s="40">
        <f t="shared" ref="N127:N134" si="280">MAX(G127:K127)-MIN(G127:K127)</f>
        <v>2</v>
      </c>
      <c r="O127" s="141">
        <f t="shared" ref="O127:O134" si="281">_xlfn.STDEV.P(G127:K127)</f>
        <v>0.79999999999999993</v>
      </c>
      <c r="P127" s="141">
        <f>(U127-M127)</f>
        <v>-0.59999999999999964</v>
      </c>
      <c r="Q127" s="39">
        <v>10</v>
      </c>
      <c r="R127" s="39">
        <v>17</v>
      </c>
      <c r="S127" s="39">
        <v>12</v>
      </c>
      <c r="T127" s="39">
        <v>13</v>
      </c>
      <c r="U127" s="41">
        <v>9</v>
      </c>
      <c r="V127" s="40">
        <f>SUM(Q127:U127)</f>
        <v>61</v>
      </c>
      <c r="W127" s="141">
        <f>AVERAGE(Q127:U127)</f>
        <v>12.2</v>
      </c>
      <c r="X127" s="40">
        <f>MAX(Q127:U127)-MIN(Q127:U127)</f>
        <v>8</v>
      </c>
      <c r="Y127" s="141">
        <f>_xlfn.STDEV.P(Q127:U127)</f>
        <v>2.7856776554368237</v>
      </c>
      <c r="Z127" s="141">
        <f t="shared" ref="Z127:Z131" si="282">(U127-W127)</f>
        <v>-3.1999999999999993</v>
      </c>
      <c r="AA127" s="42">
        <f t="shared" ref="AA127:AA134" si="283">SUM(Q127:U127,G127:K127)</f>
        <v>109</v>
      </c>
      <c r="AB127" s="144">
        <f t="shared" ref="AB127:AB134" si="284">AVERAGE(Q127:U127,G127:K127)</f>
        <v>10.9</v>
      </c>
      <c r="AC127" s="42">
        <f t="shared" ref="AC127:AC134" si="285">MAX(Q127:U127,G127:K127)-MIN(Q127:U127,G127:K127)</f>
        <v>8</v>
      </c>
      <c r="AD127" s="144">
        <f t="shared" ref="AD127:AD134" si="286">_xlfn.STDEV.P(Q127:U127,G127:K127)</f>
        <v>2.4269322199023193</v>
      </c>
      <c r="AE127" s="144">
        <f t="shared" ref="AE127:AE131" si="287">(U127-AB127)</f>
        <v>-1.9000000000000004</v>
      </c>
    </row>
    <row r="128" spans="2:31" ht="15.75" thickBot="1" x14ac:dyDescent="0.3">
      <c r="B128" s="58" t="s">
        <v>28</v>
      </c>
      <c r="C128" s="43" t="s">
        <v>307</v>
      </c>
      <c r="D128" s="247">
        <f>(D127/D133)</f>
        <v>0.46153846153846156</v>
      </c>
      <c r="E128" s="247">
        <f t="shared" ref="E128:K128" si="288">(E127/E133)</f>
        <v>0.5</v>
      </c>
      <c r="F128" s="247">
        <f t="shared" si="288"/>
        <v>0.6</v>
      </c>
      <c r="G128" s="138">
        <f t="shared" si="288"/>
        <v>0.42857142857142855</v>
      </c>
      <c r="H128" s="138">
        <f t="shared" si="288"/>
        <v>0.47826086956521741</v>
      </c>
      <c r="I128" s="138">
        <f t="shared" si="288"/>
        <v>0.52941176470588236</v>
      </c>
      <c r="J128" s="138">
        <f t="shared" si="288"/>
        <v>0.47368421052631576</v>
      </c>
      <c r="K128" s="138">
        <f t="shared" si="288"/>
        <v>0.45454545454545453</v>
      </c>
      <c r="L128" s="139">
        <f t="shared" ref="L128" si="289">(L127/L133)</f>
        <v>0.47058823529411764</v>
      </c>
      <c r="M128" s="137"/>
      <c r="N128" s="137"/>
      <c r="O128" s="137"/>
      <c r="P128" s="137"/>
      <c r="Q128" s="138">
        <f t="shared" ref="Q128:T128" si="290">(Q127/Q133)</f>
        <v>0.34482758620689657</v>
      </c>
      <c r="R128" s="138">
        <f t="shared" si="290"/>
        <v>0.56666666666666665</v>
      </c>
      <c r="S128" s="138">
        <f t="shared" si="290"/>
        <v>0.48</v>
      </c>
      <c r="T128" s="138">
        <f t="shared" si="290"/>
        <v>0.54166666666666663</v>
      </c>
      <c r="U128" s="136">
        <f t="shared" ref="U128:AA128" si="291">(U127/U133)</f>
        <v>0.45</v>
      </c>
      <c r="V128" s="139">
        <f t="shared" si="291"/>
        <v>0.4765625</v>
      </c>
      <c r="W128" s="137"/>
      <c r="X128" s="137"/>
      <c r="Y128" s="137"/>
      <c r="Z128" s="137"/>
      <c r="AA128" s="140">
        <f t="shared" si="291"/>
        <v>0.47391304347826085</v>
      </c>
      <c r="AB128" s="192"/>
      <c r="AC128" s="192"/>
      <c r="AD128" s="192"/>
      <c r="AE128" s="192"/>
    </row>
    <row r="129" spans="2:31" x14ac:dyDescent="0.25">
      <c r="B129" s="59" t="s">
        <v>225</v>
      </c>
      <c r="C129" s="38" t="s">
        <v>307</v>
      </c>
      <c r="D129" s="38">
        <v>5</v>
      </c>
      <c r="E129" s="38">
        <v>4</v>
      </c>
      <c r="F129" s="38">
        <v>3</v>
      </c>
      <c r="G129" s="39">
        <v>7</v>
      </c>
      <c r="H129" s="39">
        <v>6</v>
      </c>
      <c r="I129" s="39">
        <v>5</v>
      </c>
      <c r="J129" s="39">
        <v>5</v>
      </c>
      <c r="K129" s="39">
        <v>6</v>
      </c>
      <c r="L129" s="40">
        <f t="shared" si="278"/>
        <v>29</v>
      </c>
      <c r="M129" s="141">
        <f t="shared" si="279"/>
        <v>5.8</v>
      </c>
      <c r="N129" s="40">
        <f t="shared" si="280"/>
        <v>2</v>
      </c>
      <c r="O129" s="141">
        <f t="shared" si="281"/>
        <v>0.74833147735478833</v>
      </c>
      <c r="P129" s="141">
        <f>(U129-M129)</f>
        <v>-3.8</v>
      </c>
      <c r="Q129" s="39">
        <v>11</v>
      </c>
      <c r="R129" s="39">
        <v>8</v>
      </c>
      <c r="S129" s="39">
        <v>6</v>
      </c>
      <c r="T129" s="39">
        <v>7</v>
      </c>
      <c r="U129" s="41">
        <v>2</v>
      </c>
      <c r="V129" s="40">
        <f>SUM(Q129:U129)</f>
        <v>34</v>
      </c>
      <c r="W129" s="141">
        <f>AVERAGE(Q129:U129)</f>
        <v>6.8</v>
      </c>
      <c r="X129" s="40">
        <f>MAX(Q129:U129)-MIN(Q129:U129)</f>
        <v>9</v>
      </c>
      <c r="Y129" s="141">
        <f>_xlfn.STDEV.P(Q129:U129)</f>
        <v>2.925747767665559</v>
      </c>
      <c r="Z129" s="141">
        <f t="shared" si="282"/>
        <v>-4.8</v>
      </c>
      <c r="AA129" s="42">
        <f t="shared" si="283"/>
        <v>63</v>
      </c>
      <c r="AB129" s="144">
        <f t="shared" si="284"/>
        <v>6.3</v>
      </c>
      <c r="AC129" s="42">
        <f t="shared" si="285"/>
        <v>9</v>
      </c>
      <c r="AD129" s="144">
        <f t="shared" si="286"/>
        <v>2.1931712199461306</v>
      </c>
      <c r="AE129" s="144">
        <f t="shared" si="287"/>
        <v>-4.3</v>
      </c>
    </row>
    <row r="130" spans="2:31" ht="15.75" thickBot="1" x14ac:dyDescent="0.3">
      <c r="B130" s="58" t="s">
        <v>28</v>
      </c>
      <c r="C130" s="43" t="s">
        <v>307</v>
      </c>
      <c r="D130" s="247">
        <f>(D129/D133)</f>
        <v>0.38461538461538464</v>
      </c>
      <c r="E130" s="247">
        <f t="shared" ref="E130:K130" si="292">(E129/E133)</f>
        <v>0.25</v>
      </c>
      <c r="F130" s="247">
        <f t="shared" si="292"/>
        <v>0.15</v>
      </c>
      <c r="G130" s="138">
        <f t="shared" si="292"/>
        <v>0.33333333333333331</v>
      </c>
      <c r="H130" s="138">
        <f t="shared" si="292"/>
        <v>0.2608695652173913</v>
      </c>
      <c r="I130" s="138">
        <f t="shared" si="292"/>
        <v>0.29411764705882354</v>
      </c>
      <c r="J130" s="138">
        <f t="shared" si="292"/>
        <v>0.26315789473684209</v>
      </c>
      <c r="K130" s="138">
        <f t="shared" si="292"/>
        <v>0.27272727272727271</v>
      </c>
      <c r="L130" s="139">
        <f t="shared" ref="L130" si="293">(L129/L133)</f>
        <v>0.28431372549019607</v>
      </c>
      <c r="M130" s="137"/>
      <c r="N130" s="137"/>
      <c r="O130" s="137"/>
      <c r="P130" s="137"/>
      <c r="Q130" s="138">
        <f t="shared" ref="Q130:T130" si="294">(Q129/Q133)</f>
        <v>0.37931034482758619</v>
      </c>
      <c r="R130" s="138">
        <f t="shared" si="294"/>
        <v>0.26666666666666666</v>
      </c>
      <c r="S130" s="138">
        <f t="shared" si="294"/>
        <v>0.24</v>
      </c>
      <c r="T130" s="138">
        <f t="shared" si="294"/>
        <v>0.29166666666666669</v>
      </c>
      <c r="U130" s="136">
        <f t="shared" ref="U130:AA130" si="295">(U129/U133)</f>
        <v>0.1</v>
      </c>
      <c r="V130" s="139">
        <f t="shared" si="295"/>
        <v>0.265625</v>
      </c>
      <c r="W130" s="137"/>
      <c r="X130" s="137"/>
      <c r="Y130" s="137"/>
      <c r="Z130" s="137"/>
      <c r="AA130" s="140">
        <f t="shared" si="295"/>
        <v>0.27391304347826084</v>
      </c>
      <c r="AB130" s="192"/>
      <c r="AC130" s="192"/>
      <c r="AD130" s="192"/>
      <c r="AE130" s="192"/>
    </row>
    <row r="131" spans="2:31" x14ac:dyDescent="0.25">
      <c r="B131" s="59" t="s">
        <v>226</v>
      </c>
      <c r="C131" s="38" t="s">
        <v>307</v>
      </c>
      <c r="D131" s="38">
        <v>0</v>
      </c>
      <c r="E131" s="38">
        <v>0</v>
      </c>
      <c r="F131" s="38">
        <v>0</v>
      </c>
      <c r="G131" s="39">
        <v>0</v>
      </c>
      <c r="H131" s="39">
        <v>2</v>
      </c>
      <c r="I131" s="39">
        <v>0</v>
      </c>
      <c r="J131" s="39">
        <v>1</v>
      </c>
      <c r="K131" s="39">
        <v>0</v>
      </c>
      <c r="L131" s="40">
        <f t="shared" si="278"/>
        <v>3</v>
      </c>
      <c r="M131" s="141">
        <f t="shared" si="279"/>
        <v>0.6</v>
      </c>
      <c r="N131" s="40">
        <f t="shared" si="280"/>
        <v>2</v>
      </c>
      <c r="O131" s="141">
        <f t="shared" si="281"/>
        <v>0.8</v>
      </c>
      <c r="P131" s="141">
        <f>(U131-M131)</f>
        <v>1.4</v>
      </c>
      <c r="Q131" s="39">
        <v>1</v>
      </c>
      <c r="R131" s="39">
        <v>1</v>
      </c>
      <c r="S131" s="39">
        <v>1</v>
      </c>
      <c r="T131" s="39">
        <v>1</v>
      </c>
      <c r="U131" s="41">
        <v>2</v>
      </c>
      <c r="V131" s="40">
        <f>SUM(Q131:U131)</f>
        <v>6</v>
      </c>
      <c r="W131" s="141">
        <f>AVERAGE(Q131:U131)</f>
        <v>1.2</v>
      </c>
      <c r="X131" s="40">
        <f>MAX(Q131:U131)-MIN(Q131:U131)</f>
        <v>1</v>
      </c>
      <c r="Y131" s="141">
        <f>_xlfn.STDEV.P(Q131:U131)</f>
        <v>0.4</v>
      </c>
      <c r="Z131" s="141">
        <f t="shared" si="282"/>
        <v>0.8</v>
      </c>
      <c r="AA131" s="42">
        <f t="shared" si="283"/>
        <v>9</v>
      </c>
      <c r="AB131" s="144">
        <f t="shared" si="284"/>
        <v>0.9</v>
      </c>
      <c r="AC131" s="42">
        <f t="shared" si="285"/>
        <v>2</v>
      </c>
      <c r="AD131" s="144">
        <f t="shared" si="286"/>
        <v>0.7</v>
      </c>
      <c r="AE131" s="144">
        <f t="shared" si="287"/>
        <v>1.1000000000000001</v>
      </c>
    </row>
    <row r="132" spans="2:31" ht="15.75" thickBot="1" x14ac:dyDescent="0.3">
      <c r="B132" s="58" t="s">
        <v>28</v>
      </c>
      <c r="C132" s="43" t="s">
        <v>307</v>
      </c>
      <c r="D132" s="247">
        <f>(D131/D133)</f>
        <v>0</v>
      </c>
      <c r="E132" s="247">
        <f t="shared" ref="E132:H132" si="296">(E131/E133)</f>
        <v>0</v>
      </c>
      <c r="F132" s="247">
        <f t="shared" si="296"/>
        <v>0</v>
      </c>
      <c r="G132" s="138">
        <f t="shared" si="296"/>
        <v>0</v>
      </c>
      <c r="H132" s="138">
        <f t="shared" si="296"/>
        <v>8.6956521739130432E-2</v>
      </c>
      <c r="I132" s="138">
        <f>(I131/I133)</f>
        <v>0</v>
      </c>
      <c r="J132" s="138">
        <f t="shared" ref="J132:K132" si="297">(J131/J133)</f>
        <v>5.2631578947368418E-2</v>
      </c>
      <c r="K132" s="138">
        <f t="shared" si="297"/>
        <v>0</v>
      </c>
      <c r="L132" s="139">
        <f t="shared" ref="L132" si="298">(L131/L133)</f>
        <v>2.9411764705882353E-2</v>
      </c>
      <c r="M132" s="137"/>
      <c r="N132" s="137"/>
      <c r="O132" s="137"/>
      <c r="P132" s="137"/>
      <c r="Q132" s="138">
        <f t="shared" ref="Q132:T132" si="299">(Q131/Q133)</f>
        <v>3.4482758620689655E-2</v>
      </c>
      <c r="R132" s="138">
        <f t="shared" si="299"/>
        <v>3.3333333333333333E-2</v>
      </c>
      <c r="S132" s="138">
        <f t="shared" si="299"/>
        <v>0.04</v>
      </c>
      <c r="T132" s="138">
        <f t="shared" si="299"/>
        <v>4.1666666666666664E-2</v>
      </c>
      <c r="U132" s="136">
        <f t="shared" ref="U132:AA132" si="300">(U131/U133)</f>
        <v>0.1</v>
      </c>
      <c r="V132" s="139">
        <f t="shared" si="300"/>
        <v>4.6875E-2</v>
      </c>
      <c r="W132" s="137"/>
      <c r="X132" s="137"/>
      <c r="Y132" s="137"/>
      <c r="Z132" s="137"/>
      <c r="AA132" s="140">
        <f t="shared" si="300"/>
        <v>3.9130434782608699E-2</v>
      </c>
      <c r="AB132" s="192"/>
      <c r="AC132" s="192"/>
      <c r="AD132" s="192"/>
      <c r="AE132" s="192"/>
    </row>
    <row r="133" spans="2:31" ht="24" x14ac:dyDescent="0.25">
      <c r="B133" s="26" t="s">
        <v>318</v>
      </c>
      <c r="C133" s="116" t="s">
        <v>307</v>
      </c>
      <c r="D133" s="116">
        <v>13</v>
      </c>
      <c r="E133" s="116">
        <v>16</v>
      </c>
      <c r="F133" s="116">
        <v>20</v>
      </c>
      <c r="G133" s="117">
        <v>21</v>
      </c>
      <c r="H133" s="117">
        <v>23</v>
      </c>
      <c r="I133" s="117">
        <v>17</v>
      </c>
      <c r="J133" s="117">
        <v>19</v>
      </c>
      <c r="K133" s="117">
        <v>22</v>
      </c>
      <c r="L133" s="32">
        <f t="shared" si="278"/>
        <v>102</v>
      </c>
      <c r="M133" s="132">
        <f t="shared" si="279"/>
        <v>20.399999999999999</v>
      </c>
      <c r="N133" s="32">
        <f t="shared" si="280"/>
        <v>6</v>
      </c>
      <c r="O133" s="132">
        <f t="shared" si="281"/>
        <v>2.1540659228538015</v>
      </c>
      <c r="P133" s="119">
        <f>(U133-M133)</f>
        <v>-0.39999999999999858</v>
      </c>
      <c r="Q133" s="117">
        <v>29</v>
      </c>
      <c r="R133" s="117">
        <v>30</v>
      </c>
      <c r="S133" s="117">
        <v>25</v>
      </c>
      <c r="T133" s="117">
        <v>24</v>
      </c>
      <c r="U133" s="120">
        <v>20</v>
      </c>
      <c r="V133" s="118">
        <f>SUM(Q133:U133)</f>
        <v>128</v>
      </c>
      <c r="W133" s="118">
        <f>AVERAGE(Q133:U133)</f>
        <v>25.6</v>
      </c>
      <c r="X133" s="118">
        <f>MAX(Q133:U133)-MIN(Q133:U133)</f>
        <v>10</v>
      </c>
      <c r="Y133" s="119">
        <f>_xlfn.STDEV.P(Q133:U133)</f>
        <v>3.6110940170535577</v>
      </c>
      <c r="Z133" s="119">
        <f>(U133-W133)</f>
        <v>-5.6000000000000014</v>
      </c>
      <c r="AA133" s="34">
        <f t="shared" si="283"/>
        <v>230</v>
      </c>
      <c r="AB133" s="131">
        <f t="shared" si="284"/>
        <v>23</v>
      </c>
      <c r="AC133" s="34">
        <f t="shared" si="285"/>
        <v>13</v>
      </c>
      <c r="AD133" s="131">
        <f t="shared" si="286"/>
        <v>3.9496835316262997</v>
      </c>
      <c r="AE133" s="122">
        <f>(U133-AB133)</f>
        <v>-3</v>
      </c>
    </row>
    <row r="134" spans="2:31" ht="36" x14ac:dyDescent="0.25">
      <c r="B134" s="160" t="s">
        <v>338</v>
      </c>
      <c r="C134" s="13" t="s">
        <v>307</v>
      </c>
      <c r="D134" s="13">
        <v>46</v>
      </c>
      <c r="E134" s="13">
        <v>53</v>
      </c>
      <c r="F134" s="13">
        <v>62</v>
      </c>
      <c r="G134" s="14">
        <v>57</v>
      </c>
      <c r="H134" s="14">
        <v>66</v>
      </c>
      <c r="I134" s="14">
        <v>40</v>
      </c>
      <c r="J134" s="14">
        <v>42</v>
      </c>
      <c r="K134" s="14">
        <v>50</v>
      </c>
      <c r="L134" s="40">
        <f t="shared" si="278"/>
        <v>255</v>
      </c>
      <c r="M134" s="141">
        <f t="shared" si="279"/>
        <v>51</v>
      </c>
      <c r="N134" s="40">
        <f t="shared" si="280"/>
        <v>26</v>
      </c>
      <c r="O134" s="141">
        <f t="shared" si="281"/>
        <v>9.633275663033837</v>
      </c>
      <c r="P134" s="15">
        <f>(U134-M134)</f>
        <v>12</v>
      </c>
      <c r="Q134" s="14">
        <v>66</v>
      </c>
      <c r="R134" s="14">
        <v>58</v>
      </c>
      <c r="S134" s="14">
        <v>64</v>
      </c>
      <c r="T134" s="14">
        <v>60</v>
      </c>
      <c r="U134" s="16">
        <v>63</v>
      </c>
      <c r="V134" s="15">
        <f>SUM(Q134:U134)</f>
        <v>311</v>
      </c>
      <c r="W134" s="15">
        <f>AVERAGE(Q134:U134)</f>
        <v>62.2</v>
      </c>
      <c r="X134" s="15">
        <f>MAX(Q134:U134)-MIN(Q134:U134)</f>
        <v>8</v>
      </c>
      <c r="Y134" s="69">
        <f>_xlfn.STDEV.P(Q134:U134)</f>
        <v>2.8565713714171399</v>
      </c>
      <c r="Z134" s="15">
        <f>(U134-W134)</f>
        <v>0.79999999999999716</v>
      </c>
      <c r="AA134" s="42">
        <f t="shared" si="283"/>
        <v>566</v>
      </c>
      <c r="AB134" s="144">
        <f t="shared" si="284"/>
        <v>56.6</v>
      </c>
      <c r="AC134" s="42">
        <f t="shared" si="285"/>
        <v>26</v>
      </c>
      <c r="AD134" s="144">
        <f t="shared" si="286"/>
        <v>9.0465463023189141</v>
      </c>
      <c r="AE134" s="73">
        <f>(U134-AB134)</f>
        <v>6.3999999999999986</v>
      </c>
    </row>
    <row r="135" spans="2:31" ht="24" x14ac:dyDescent="0.25">
      <c r="B135" s="67" t="s">
        <v>239</v>
      </c>
      <c r="C135" s="68" t="s">
        <v>307</v>
      </c>
      <c r="D135" s="245">
        <f>(D133/D134)</f>
        <v>0.28260869565217389</v>
      </c>
      <c r="E135" s="245">
        <f t="shared" ref="E135" si="301">(E133/E134)</f>
        <v>0.30188679245283018</v>
      </c>
      <c r="F135" s="245">
        <f t="shared" ref="F135" si="302">(F133/F134)</f>
        <v>0.32258064516129031</v>
      </c>
      <c r="G135" s="75">
        <f t="shared" ref="G135" si="303">(G133/G134)</f>
        <v>0.36842105263157893</v>
      </c>
      <c r="H135" s="75">
        <f t="shared" ref="H135" si="304">(H133/H134)</f>
        <v>0.34848484848484851</v>
      </c>
      <c r="I135" s="75">
        <f>(I133/I134)</f>
        <v>0.42499999999999999</v>
      </c>
      <c r="J135" s="75">
        <f t="shared" ref="J135:K135" si="305">(J133/J134)</f>
        <v>0.45238095238095238</v>
      </c>
      <c r="K135" s="75">
        <f t="shared" si="305"/>
        <v>0.44</v>
      </c>
      <c r="L135" s="113">
        <f t="shared" ref="L135" si="306">(L133/L134)</f>
        <v>0.4</v>
      </c>
      <c r="M135" s="157"/>
      <c r="N135" s="157"/>
      <c r="O135" s="157"/>
      <c r="P135" s="157"/>
      <c r="Q135" s="75">
        <f t="shared" ref="Q135:R135" si="307">(Q133/Q134)</f>
        <v>0.43939393939393939</v>
      </c>
      <c r="R135" s="75">
        <f t="shared" si="307"/>
        <v>0.51724137931034486</v>
      </c>
      <c r="S135" s="75">
        <f t="shared" ref="S135:T135" si="308">(S133/S134)</f>
        <v>0.390625</v>
      </c>
      <c r="T135" s="75">
        <f t="shared" si="308"/>
        <v>0.4</v>
      </c>
      <c r="U135" s="111">
        <f t="shared" ref="U135" si="309">(U133/U134)</f>
        <v>0.31746031746031744</v>
      </c>
      <c r="V135" s="113">
        <f t="shared" ref="V135" si="310">(V133/V134)</f>
        <v>0.41157556270096463</v>
      </c>
      <c r="W135" s="157"/>
      <c r="X135" s="157"/>
      <c r="Y135" s="157"/>
      <c r="Z135" s="157"/>
      <c r="AA135" s="112">
        <f>(AA133/AA134)</f>
        <v>0.40636042402826855</v>
      </c>
      <c r="AB135" s="156"/>
      <c r="AC135" s="156"/>
      <c r="AD135" s="156"/>
      <c r="AE135" s="156"/>
    </row>
    <row r="137" spans="2:31" x14ac:dyDescent="0.25">
      <c r="B137" s="274"/>
      <c r="C137" s="283" t="s">
        <v>291</v>
      </c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</row>
    <row r="138" spans="2:31" ht="24.75" thickBot="1" x14ac:dyDescent="0.3">
      <c r="B138" s="18"/>
      <c r="C138" s="19">
        <v>2009</v>
      </c>
      <c r="D138" s="19">
        <v>2010</v>
      </c>
      <c r="E138" s="19">
        <v>2011</v>
      </c>
      <c r="F138" s="19">
        <v>2012</v>
      </c>
      <c r="G138" s="20">
        <v>2013</v>
      </c>
      <c r="H138" s="20">
        <v>2014</v>
      </c>
      <c r="I138" s="20">
        <v>2015</v>
      </c>
      <c r="J138" s="20">
        <v>2016</v>
      </c>
      <c r="K138" s="20">
        <v>2017</v>
      </c>
      <c r="L138" s="21" t="s">
        <v>0</v>
      </c>
      <c r="M138" s="21" t="s">
        <v>1</v>
      </c>
      <c r="N138" s="21" t="s">
        <v>2</v>
      </c>
      <c r="O138" s="21" t="s">
        <v>3</v>
      </c>
      <c r="P138" s="21" t="s">
        <v>435</v>
      </c>
      <c r="Q138" s="20">
        <v>2018</v>
      </c>
      <c r="R138" s="20">
        <v>2019</v>
      </c>
      <c r="S138" s="20" t="s">
        <v>445</v>
      </c>
      <c r="T138" s="20">
        <v>2021</v>
      </c>
      <c r="U138" s="22">
        <v>2022</v>
      </c>
      <c r="V138" s="21" t="s">
        <v>0</v>
      </c>
      <c r="W138" s="21" t="s">
        <v>1</v>
      </c>
      <c r="X138" s="21" t="s">
        <v>2</v>
      </c>
      <c r="Y138" s="21" t="s">
        <v>3</v>
      </c>
      <c r="Z138" s="21" t="s">
        <v>435</v>
      </c>
      <c r="AA138" s="23" t="s">
        <v>5</v>
      </c>
      <c r="AB138" s="23" t="s">
        <v>6</v>
      </c>
      <c r="AC138" s="23" t="s">
        <v>7</v>
      </c>
      <c r="AD138" s="23" t="s">
        <v>8</v>
      </c>
      <c r="AE138" s="23" t="s">
        <v>435</v>
      </c>
    </row>
    <row r="139" spans="2:31" x14ac:dyDescent="0.25">
      <c r="B139" s="59" t="s">
        <v>216</v>
      </c>
      <c r="C139" s="38" t="s">
        <v>307</v>
      </c>
      <c r="D139" s="38" t="s">
        <v>307</v>
      </c>
      <c r="E139" s="38" t="s">
        <v>307</v>
      </c>
      <c r="F139" s="38" t="s">
        <v>307</v>
      </c>
      <c r="G139" s="39" t="s">
        <v>307</v>
      </c>
      <c r="H139" s="39" t="s">
        <v>307</v>
      </c>
      <c r="I139" s="39">
        <v>8</v>
      </c>
      <c r="J139" s="39">
        <v>17</v>
      </c>
      <c r="K139" s="39">
        <v>16</v>
      </c>
      <c r="L139" s="40" t="s">
        <v>307</v>
      </c>
      <c r="M139" s="40" t="s">
        <v>307</v>
      </c>
      <c r="N139" s="40" t="s">
        <v>307</v>
      </c>
      <c r="O139" s="40" t="s">
        <v>307</v>
      </c>
      <c r="P139" s="40" t="s">
        <v>307</v>
      </c>
      <c r="Q139" s="39">
        <v>16</v>
      </c>
      <c r="R139" s="39">
        <v>23</v>
      </c>
      <c r="S139" s="39">
        <v>22</v>
      </c>
      <c r="T139" s="39">
        <v>23</v>
      </c>
      <c r="U139" s="41">
        <v>15</v>
      </c>
      <c r="V139" s="40">
        <f>SUM(Q139:U139)</f>
        <v>99</v>
      </c>
      <c r="W139" s="141">
        <f>AVERAGE(Q139:U139)</f>
        <v>19.8</v>
      </c>
      <c r="X139" s="40">
        <f>MAX(Q139:U139)-MIN(Q139:U139)</f>
        <v>8</v>
      </c>
      <c r="Y139" s="141">
        <f>_xlfn.STDEV.P(Q139:U139)</f>
        <v>3.54400902933387</v>
      </c>
      <c r="Z139" s="141">
        <f>(U139-W139)</f>
        <v>-4.8000000000000007</v>
      </c>
      <c r="AA139" s="42" t="s">
        <v>307</v>
      </c>
      <c r="AB139" s="42" t="s">
        <v>307</v>
      </c>
      <c r="AC139" s="42" t="s">
        <v>307</v>
      </c>
      <c r="AD139" s="42" t="s">
        <v>307</v>
      </c>
      <c r="AE139" s="42" t="s">
        <v>307</v>
      </c>
    </row>
    <row r="140" spans="2:31" ht="15.75" thickBot="1" x14ac:dyDescent="0.3">
      <c r="B140" s="58" t="s">
        <v>28</v>
      </c>
      <c r="C140" s="250" t="s">
        <v>307</v>
      </c>
      <c r="D140" s="250" t="s">
        <v>307</v>
      </c>
      <c r="E140" s="250" t="s">
        <v>307</v>
      </c>
      <c r="F140" s="250" t="s">
        <v>307</v>
      </c>
      <c r="G140" s="44" t="s">
        <v>307</v>
      </c>
      <c r="H140" s="44" t="s">
        <v>307</v>
      </c>
      <c r="I140" s="138">
        <f>(I139/I147)</f>
        <v>0.30769230769230771</v>
      </c>
      <c r="J140" s="138">
        <f t="shared" ref="J140:K140" si="311">(J139/J147)</f>
        <v>0.65384615384615385</v>
      </c>
      <c r="K140" s="138">
        <f t="shared" si="311"/>
        <v>0.5714285714285714</v>
      </c>
      <c r="L140" s="45" t="s">
        <v>307</v>
      </c>
      <c r="M140" s="200"/>
      <c r="N140" s="162"/>
      <c r="O140" s="200"/>
      <c r="P140" s="200"/>
      <c r="Q140" s="138">
        <f t="shared" ref="Q140:T140" si="312">(Q139/Q147)</f>
        <v>0.44444444444444442</v>
      </c>
      <c r="R140" s="138">
        <f t="shared" si="312"/>
        <v>0.54761904761904767</v>
      </c>
      <c r="S140" s="138">
        <f t="shared" si="312"/>
        <v>0.5641025641025641</v>
      </c>
      <c r="T140" s="138">
        <f t="shared" si="312"/>
        <v>0.67647058823529416</v>
      </c>
      <c r="U140" s="136">
        <f t="shared" ref="U140:V140" si="313">(U139/U147)</f>
        <v>0.6</v>
      </c>
      <c r="V140" s="139">
        <f t="shared" si="313"/>
        <v>0.5625</v>
      </c>
      <c r="W140" s="200"/>
      <c r="X140" s="162"/>
      <c r="Y140" s="200"/>
      <c r="Z140" s="200"/>
      <c r="AA140" s="46" t="s">
        <v>307</v>
      </c>
      <c r="AB140" s="189"/>
      <c r="AC140" s="188"/>
      <c r="AD140" s="189"/>
      <c r="AE140" s="189"/>
    </row>
    <row r="141" spans="2:31" x14ac:dyDescent="0.25">
      <c r="B141" s="59" t="s">
        <v>217</v>
      </c>
      <c r="C141" s="38" t="s">
        <v>307</v>
      </c>
      <c r="D141" s="38" t="s">
        <v>307</v>
      </c>
      <c r="E141" s="38" t="s">
        <v>307</v>
      </c>
      <c r="F141" s="38" t="s">
        <v>307</v>
      </c>
      <c r="G141" s="39" t="s">
        <v>307</v>
      </c>
      <c r="H141" s="39" t="s">
        <v>307</v>
      </c>
      <c r="I141" s="39">
        <v>13</v>
      </c>
      <c r="J141" s="39">
        <v>3</v>
      </c>
      <c r="K141" s="39">
        <v>8</v>
      </c>
      <c r="L141" s="40" t="s">
        <v>307</v>
      </c>
      <c r="M141" s="40" t="s">
        <v>307</v>
      </c>
      <c r="N141" s="40" t="s">
        <v>307</v>
      </c>
      <c r="O141" s="40" t="s">
        <v>307</v>
      </c>
      <c r="P141" s="40" t="s">
        <v>307</v>
      </c>
      <c r="Q141" s="39">
        <v>15</v>
      </c>
      <c r="R141" s="39">
        <v>11</v>
      </c>
      <c r="S141" s="39">
        <v>9</v>
      </c>
      <c r="T141" s="39">
        <v>8</v>
      </c>
      <c r="U141" s="41">
        <v>6</v>
      </c>
      <c r="V141" s="40">
        <f>SUM(Q141:U141)</f>
        <v>49</v>
      </c>
      <c r="W141" s="141">
        <f>AVERAGE(Q141:U141)</f>
        <v>9.8000000000000007</v>
      </c>
      <c r="X141" s="40">
        <f>MAX(Q141:U141)-MIN(Q141:U141)</f>
        <v>9</v>
      </c>
      <c r="Y141" s="141">
        <f>_xlfn.STDEV.P(Q141:U141)</f>
        <v>3.0594117081556709</v>
      </c>
      <c r="Z141" s="141">
        <f t="shared" ref="Z141:Z145" si="314">(U141-W141)</f>
        <v>-3.8000000000000007</v>
      </c>
      <c r="AA141" s="42" t="s">
        <v>307</v>
      </c>
      <c r="AB141" s="42" t="s">
        <v>307</v>
      </c>
      <c r="AC141" s="42" t="s">
        <v>307</v>
      </c>
      <c r="AD141" s="42" t="s">
        <v>307</v>
      </c>
      <c r="AE141" s="42" t="s">
        <v>307</v>
      </c>
    </row>
    <row r="142" spans="2:31" ht="15.75" thickBot="1" x14ac:dyDescent="0.3">
      <c r="B142" s="58" t="s">
        <v>28</v>
      </c>
      <c r="C142" s="250" t="s">
        <v>307</v>
      </c>
      <c r="D142" s="250" t="s">
        <v>307</v>
      </c>
      <c r="E142" s="250" t="s">
        <v>307</v>
      </c>
      <c r="F142" s="250" t="s">
        <v>307</v>
      </c>
      <c r="G142" s="44" t="s">
        <v>307</v>
      </c>
      <c r="H142" s="44" t="s">
        <v>307</v>
      </c>
      <c r="I142" s="138">
        <f>(I141/I147)</f>
        <v>0.5</v>
      </c>
      <c r="J142" s="138">
        <f t="shared" ref="J142:K142" si="315">(J141/J147)</f>
        <v>0.11538461538461539</v>
      </c>
      <c r="K142" s="138">
        <f t="shared" si="315"/>
        <v>0.2857142857142857</v>
      </c>
      <c r="L142" s="45" t="s">
        <v>307</v>
      </c>
      <c r="M142" s="200"/>
      <c r="N142" s="162"/>
      <c r="O142" s="200"/>
      <c r="P142" s="200"/>
      <c r="Q142" s="138">
        <f t="shared" ref="Q142:T142" si="316">(Q141/Q147)</f>
        <v>0.41666666666666669</v>
      </c>
      <c r="R142" s="138">
        <f t="shared" si="316"/>
        <v>0.26190476190476192</v>
      </c>
      <c r="S142" s="138">
        <f t="shared" si="316"/>
        <v>0.23076923076923078</v>
      </c>
      <c r="T142" s="138">
        <f t="shared" si="316"/>
        <v>0.23529411764705882</v>
      </c>
      <c r="U142" s="136">
        <f t="shared" ref="U142:V142" si="317">(U141/U147)</f>
        <v>0.24</v>
      </c>
      <c r="V142" s="139">
        <f t="shared" si="317"/>
        <v>0.27840909090909088</v>
      </c>
      <c r="W142" s="200"/>
      <c r="X142" s="162"/>
      <c r="Y142" s="200"/>
      <c r="Z142" s="200"/>
      <c r="AA142" s="46" t="s">
        <v>307</v>
      </c>
      <c r="AB142" s="189"/>
      <c r="AC142" s="188"/>
      <c r="AD142" s="189"/>
      <c r="AE142" s="189"/>
    </row>
    <row r="143" spans="2:31" x14ac:dyDescent="0.25">
      <c r="B143" s="59" t="s">
        <v>218</v>
      </c>
      <c r="C143" s="38" t="s">
        <v>307</v>
      </c>
      <c r="D143" s="38" t="s">
        <v>307</v>
      </c>
      <c r="E143" s="38" t="s">
        <v>307</v>
      </c>
      <c r="F143" s="38" t="s">
        <v>307</v>
      </c>
      <c r="G143" s="39" t="s">
        <v>307</v>
      </c>
      <c r="H143" s="39" t="s">
        <v>307</v>
      </c>
      <c r="I143" s="39">
        <v>0</v>
      </c>
      <c r="J143" s="39">
        <v>1</v>
      </c>
      <c r="K143" s="39">
        <v>3</v>
      </c>
      <c r="L143" s="40" t="s">
        <v>307</v>
      </c>
      <c r="M143" s="40" t="s">
        <v>307</v>
      </c>
      <c r="N143" s="40" t="s">
        <v>307</v>
      </c>
      <c r="O143" s="40" t="s">
        <v>307</v>
      </c>
      <c r="P143" s="40" t="s">
        <v>307</v>
      </c>
      <c r="Q143" s="39">
        <v>4</v>
      </c>
      <c r="R143" s="39">
        <v>4</v>
      </c>
      <c r="S143" s="39">
        <v>1</v>
      </c>
      <c r="T143" s="39">
        <v>1</v>
      </c>
      <c r="U143" s="41">
        <v>2</v>
      </c>
      <c r="V143" s="40">
        <f>SUM(Q143:U143)</f>
        <v>12</v>
      </c>
      <c r="W143" s="141">
        <f>AVERAGE(Q143:U143)</f>
        <v>2.4</v>
      </c>
      <c r="X143" s="40">
        <f>MAX(Q143:U143)-MIN(Q143:U143)</f>
        <v>3</v>
      </c>
      <c r="Y143" s="141">
        <f>_xlfn.STDEV.P(Q143:U143)</f>
        <v>1.3564659966250536</v>
      </c>
      <c r="Z143" s="141">
        <f t="shared" si="314"/>
        <v>-0.39999999999999991</v>
      </c>
      <c r="AA143" s="42" t="s">
        <v>307</v>
      </c>
      <c r="AB143" s="42" t="s">
        <v>307</v>
      </c>
      <c r="AC143" s="42" t="s">
        <v>307</v>
      </c>
      <c r="AD143" s="42" t="s">
        <v>307</v>
      </c>
      <c r="AE143" s="42" t="s">
        <v>307</v>
      </c>
    </row>
    <row r="144" spans="2:31" ht="15.75" thickBot="1" x14ac:dyDescent="0.3">
      <c r="B144" s="58" t="s">
        <v>28</v>
      </c>
      <c r="C144" s="250" t="s">
        <v>307</v>
      </c>
      <c r="D144" s="250" t="s">
        <v>307</v>
      </c>
      <c r="E144" s="250" t="s">
        <v>307</v>
      </c>
      <c r="F144" s="250" t="s">
        <v>307</v>
      </c>
      <c r="G144" s="44" t="s">
        <v>307</v>
      </c>
      <c r="H144" s="44" t="s">
        <v>307</v>
      </c>
      <c r="I144" s="138">
        <f>(I143/I147)</f>
        <v>0</v>
      </c>
      <c r="J144" s="138">
        <f t="shared" ref="J144:K144" si="318">(J143/J147)</f>
        <v>3.8461538461538464E-2</v>
      </c>
      <c r="K144" s="138">
        <f t="shared" si="318"/>
        <v>0.10714285714285714</v>
      </c>
      <c r="L144" s="45" t="s">
        <v>307</v>
      </c>
      <c r="M144" s="200"/>
      <c r="N144" s="162"/>
      <c r="O144" s="200"/>
      <c r="P144" s="200"/>
      <c r="Q144" s="138">
        <f t="shared" ref="Q144:T144" si="319">(Q143/Q147)</f>
        <v>0.1111111111111111</v>
      </c>
      <c r="R144" s="138">
        <f t="shared" si="319"/>
        <v>9.5238095238095233E-2</v>
      </c>
      <c r="S144" s="138">
        <f t="shared" si="319"/>
        <v>2.564102564102564E-2</v>
      </c>
      <c r="T144" s="138">
        <f t="shared" si="319"/>
        <v>2.9411764705882353E-2</v>
      </c>
      <c r="U144" s="136">
        <f t="shared" ref="U144:V144" si="320">(U143/U147)</f>
        <v>0.08</v>
      </c>
      <c r="V144" s="139">
        <f t="shared" si="320"/>
        <v>6.8181818181818177E-2</v>
      </c>
      <c r="W144" s="200"/>
      <c r="X144" s="162"/>
      <c r="Y144" s="200"/>
      <c r="Z144" s="200"/>
      <c r="AA144" s="46" t="s">
        <v>307</v>
      </c>
      <c r="AB144" s="189"/>
      <c r="AC144" s="188"/>
      <c r="AD144" s="189"/>
      <c r="AE144" s="189"/>
    </row>
    <row r="145" spans="2:31" x14ac:dyDescent="0.25">
      <c r="B145" s="59" t="s">
        <v>244</v>
      </c>
      <c r="C145" s="38" t="s">
        <v>307</v>
      </c>
      <c r="D145" s="38" t="s">
        <v>307</v>
      </c>
      <c r="E145" s="38" t="s">
        <v>307</v>
      </c>
      <c r="F145" s="38" t="s">
        <v>307</v>
      </c>
      <c r="G145" s="39" t="s">
        <v>307</v>
      </c>
      <c r="H145" s="39" t="s">
        <v>307</v>
      </c>
      <c r="I145" s="39">
        <v>5</v>
      </c>
      <c r="J145" s="39">
        <v>5</v>
      </c>
      <c r="K145" s="39">
        <v>1</v>
      </c>
      <c r="L145" s="40" t="s">
        <v>307</v>
      </c>
      <c r="M145" s="40" t="s">
        <v>307</v>
      </c>
      <c r="N145" s="40" t="s">
        <v>307</v>
      </c>
      <c r="O145" s="40" t="s">
        <v>307</v>
      </c>
      <c r="P145" s="40" t="s">
        <v>307</v>
      </c>
      <c r="Q145" s="39">
        <v>1</v>
      </c>
      <c r="R145" s="39">
        <v>4</v>
      </c>
      <c r="S145" s="39">
        <v>7</v>
      </c>
      <c r="T145" s="39">
        <v>2</v>
      </c>
      <c r="U145" s="41">
        <v>2</v>
      </c>
      <c r="V145" s="40">
        <f>SUM(Q145:U145)</f>
        <v>16</v>
      </c>
      <c r="W145" s="141">
        <f>AVERAGE(Q145:U145)</f>
        <v>3.2</v>
      </c>
      <c r="X145" s="40">
        <f>MAX(Q145:U145)-MIN(Q145:U145)</f>
        <v>6</v>
      </c>
      <c r="Y145" s="141">
        <f>_xlfn.STDEV.P(Q145:U145)</f>
        <v>2.1354156504062622</v>
      </c>
      <c r="Z145" s="141">
        <f t="shared" si="314"/>
        <v>-1.2000000000000002</v>
      </c>
      <c r="AA145" s="42" t="s">
        <v>307</v>
      </c>
      <c r="AB145" s="42" t="s">
        <v>307</v>
      </c>
      <c r="AC145" s="42" t="s">
        <v>307</v>
      </c>
      <c r="AD145" s="42" t="s">
        <v>307</v>
      </c>
      <c r="AE145" s="42" t="s">
        <v>307</v>
      </c>
    </row>
    <row r="146" spans="2:31" ht="15.75" thickBot="1" x14ac:dyDescent="0.3">
      <c r="B146" s="58" t="s">
        <v>28</v>
      </c>
      <c r="C146" s="250" t="s">
        <v>307</v>
      </c>
      <c r="D146" s="250" t="s">
        <v>307</v>
      </c>
      <c r="E146" s="250" t="s">
        <v>307</v>
      </c>
      <c r="F146" s="250" t="s">
        <v>307</v>
      </c>
      <c r="G146" s="44" t="s">
        <v>307</v>
      </c>
      <c r="H146" s="44" t="s">
        <v>307</v>
      </c>
      <c r="I146" s="184">
        <f>(I145/I147)</f>
        <v>0.19230769230769232</v>
      </c>
      <c r="J146" s="184">
        <f t="shared" ref="J146:K146" si="321">(J145/J147)</f>
        <v>0.19230769230769232</v>
      </c>
      <c r="K146" s="184">
        <f t="shared" si="321"/>
        <v>3.5714285714285712E-2</v>
      </c>
      <c r="L146" s="45" t="s">
        <v>307</v>
      </c>
      <c r="M146" s="200"/>
      <c r="N146" s="162"/>
      <c r="O146" s="200"/>
      <c r="P146" s="200"/>
      <c r="Q146" s="184">
        <f t="shared" ref="Q146:T146" si="322">(Q145/Q147)</f>
        <v>2.7777777777777776E-2</v>
      </c>
      <c r="R146" s="184">
        <f t="shared" si="322"/>
        <v>9.5238095238095233E-2</v>
      </c>
      <c r="S146" s="184">
        <f t="shared" si="322"/>
        <v>0.17948717948717949</v>
      </c>
      <c r="T146" s="184">
        <f t="shared" si="322"/>
        <v>5.8823529411764705E-2</v>
      </c>
      <c r="U146" s="186">
        <f t="shared" ref="U146:V146" si="323">(U145/U147)</f>
        <v>0.08</v>
      </c>
      <c r="V146" s="185">
        <f t="shared" si="323"/>
        <v>9.0909090909090912E-2</v>
      </c>
      <c r="W146" s="200"/>
      <c r="X146" s="162"/>
      <c r="Y146" s="200"/>
      <c r="Z146" s="200"/>
      <c r="AA146" s="49" t="s">
        <v>307</v>
      </c>
      <c r="AB146" s="189"/>
      <c r="AC146" s="188"/>
      <c r="AD146" s="189"/>
      <c r="AE146" s="189"/>
    </row>
    <row r="147" spans="2:31" ht="24" x14ac:dyDescent="0.25">
      <c r="B147" s="26" t="s">
        <v>319</v>
      </c>
      <c r="C147" s="116" t="s">
        <v>307</v>
      </c>
      <c r="D147" s="116" t="s">
        <v>307</v>
      </c>
      <c r="E147" s="116" t="s">
        <v>307</v>
      </c>
      <c r="F147" s="116" t="s">
        <v>307</v>
      </c>
      <c r="G147" s="117" t="s">
        <v>307</v>
      </c>
      <c r="H147" s="117" t="s">
        <v>307</v>
      </c>
      <c r="I147" s="117">
        <v>26</v>
      </c>
      <c r="J147" s="117">
        <v>26</v>
      </c>
      <c r="K147" s="117">
        <v>28</v>
      </c>
      <c r="L147" s="118" t="s">
        <v>307</v>
      </c>
      <c r="M147" s="118" t="s">
        <v>307</v>
      </c>
      <c r="N147" s="118" t="s">
        <v>307</v>
      </c>
      <c r="O147" s="119" t="s">
        <v>307</v>
      </c>
      <c r="P147" s="119" t="s">
        <v>307</v>
      </c>
      <c r="Q147" s="117">
        <v>36</v>
      </c>
      <c r="R147" s="117">
        <v>42</v>
      </c>
      <c r="S147" s="117">
        <v>39</v>
      </c>
      <c r="T147" s="117">
        <v>34</v>
      </c>
      <c r="U147" s="120">
        <v>25</v>
      </c>
      <c r="V147" s="118">
        <f>SUM(Q147:U147)</f>
        <v>176</v>
      </c>
      <c r="W147" s="118">
        <f>AVERAGE(Q147:U147)</f>
        <v>35.200000000000003</v>
      </c>
      <c r="X147" s="118">
        <f>MAX(Q147:U147)-MIN(Q147:U147)</f>
        <v>17</v>
      </c>
      <c r="Y147" s="119">
        <f>_xlfn.STDEV.P(Q147:U147)</f>
        <v>5.7758116312774606</v>
      </c>
      <c r="Z147" s="119">
        <f>(U147-W147)</f>
        <v>-10.200000000000003</v>
      </c>
      <c r="AA147" s="121" t="s">
        <v>307</v>
      </c>
      <c r="AB147" s="122" t="s">
        <v>307</v>
      </c>
      <c r="AC147" s="121" t="s">
        <v>307</v>
      </c>
      <c r="AD147" s="122" t="s">
        <v>307</v>
      </c>
      <c r="AE147" s="122" t="s">
        <v>307</v>
      </c>
    </row>
    <row r="148" spans="2:31" ht="24" x14ac:dyDescent="0.25">
      <c r="B148" s="147" t="s">
        <v>311</v>
      </c>
      <c r="C148" s="148" t="s">
        <v>307</v>
      </c>
      <c r="D148" s="148" t="s">
        <v>307</v>
      </c>
      <c r="E148" s="148" t="s">
        <v>307</v>
      </c>
      <c r="F148" s="148" t="s">
        <v>307</v>
      </c>
      <c r="G148" s="149" t="s">
        <v>307</v>
      </c>
      <c r="H148" s="149" t="s">
        <v>307</v>
      </c>
      <c r="I148" s="149">
        <v>52</v>
      </c>
      <c r="J148" s="149">
        <v>59</v>
      </c>
      <c r="K148" s="149">
        <v>67</v>
      </c>
      <c r="L148" s="150" t="s">
        <v>307</v>
      </c>
      <c r="M148" s="159" t="s">
        <v>307</v>
      </c>
      <c r="N148" s="150" t="s">
        <v>307</v>
      </c>
      <c r="O148" s="69" t="s">
        <v>307</v>
      </c>
      <c r="P148" s="119" t="s">
        <v>307</v>
      </c>
      <c r="Q148" s="149">
        <v>86</v>
      </c>
      <c r="R148" s="149">
        <v>81</v>
      </c>
      <c r="S148" s="149">
        <v>90</v>
      </c>
      <c r="T148" s="149">
        <v>80</v>
      </c>
      <c r="U148" s="151">
        <v>85</v>
      </c>
      <c r="V148" s="150">
        <f>SUM(Q148:U148)</f>
        <v>422</v>
      </c>
      <c r="W148" s="69">
        <f>AVERAGE(Q148:U148)</f>
        <v>84.4</v>
      </c>
      <c r="X148" s="150">
        <f>MAX(Q148:U148)-MIN(Q148:U148)</f>
        <v>10</v>
      </c>
      <c r="Y148" s="119">
        <f>_xlfn.STDEV.P(Q148:U148)</f>
        <v>3.6110940170535577</v>
      </c>
      <c r="Z148" s="119">
        <f>(U148-W148)</f>
        <v>0.59999999999999432</v>
      </c>
      <c r="AA148" s="152" t="s">
        <v>307</v>
      </c>
      <c r="AB148" s="122" t="s">
        <v>307</v>
      </c>
      <c r="AC148" s="152" t="s">
        <v>307</v>
      </c>
      <c r="AD148" s="122" t="s">
        <v>307</v>
      </c>
      <c r="AE148" s="122" t="s">
        <v>307</v>
      </c>
    </row>
    <row r="149" spans="2:31" x14ac:dyDescent="0.25">
      <c r="B149" s="61" t="s">
        <v>28</v>
      </c>
      <c r="C149" s="245" t="s">
        <v>307</v>
      </c>
      <c r="D149" s="245" t="s">
        <v>307</v>
      </c>
      <c r="E149" s="245" t="s">
        <v>307</v>
      </c>
      <c r="F149" s="245" t="s">
        <v>307</v>
      </c>
      <c r="G149" s="75" t="s">
        <v>307</v>
      </c>
      <c r="H149" s="75" t="s">
        <v>307</v>
      </c>
      <c r="I149" s="75">
        <f>(I147/I148)</f>
        <v>0.5</v>
      </c>
      <c r="J149" s="75">
        <f t="shared" ref="J149:K149" si="324">(J147/J148)</f>
        <v>0.44067796610169491</v>
      </c>
      <c r="K149" s="75">
        <f t="shared" si="324"/>
        <v>0.41791044776119401</v>
      </c>
      <c r="L149" s="113" t="s">
        <v>307</v>
      </c>
      <c r="M149" s="155"/>
      <c r="N149" s="155"/>
      <c r="O149" s="206"/>
      <c r="P149" s="206"/>
      <c r="Q149" s="75">
        <f t="shared" ref="Q149:T149" si="325">(Q147/Q148)</f>
        <v>0.41860465116279072</v>
      </c>
      <c r="R149" s="75">
        <f t="shared" si="325"/>
        <v>0.51851851851851849</v>
      </c>
      <c r="S149" s="75">
        <f t="shared" si="325"/>
        <v>0.43333333333333335</v>
      </c>
      <c r="T149" s="75">
        <f t="shared" si="325"/>
        <v>0.42499999999999999</v>
      </c>
      <c r="U149" s="111">
        <f t="shared" ref="U149:V149" si="326">(U147/U148)</f>
        <v>0.29411764705882354</v>
      </c>
      <c r="V149" s="113">
        <f t="shared" si="326"/>
        <v>0.41706161137440756</v>
      </c>
      <c r="W149" s="155"/>
      <c r="X149" s="155"/>
      <c r="Y149" s="206"/>
      <c r="Z149" s="206"/>
      <c r="AA149" s="112" t="s">
        <v>307</v>
      </c>
      <c r="AB149" s="193"/>
      <c r="AC149" s="156"/>
      <c r="AD149" s="193"/>
      <c r="AE149" s="193"/>
    </row>
    <row r="150" spans="2:31" x14ac:dyDescent="0.25">
      <c r="B150" s="289" t="s">
        <v>447</v>
      </c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89"/>
      <c r="Y150" s="289"/>
      <c r="Z150" s="289"/>
      <c r="AA150" s="289"/>
      <c r="AB150" s="289"/>
      <c r="AC150" s="289"/>
      <c r="AD150" s="289"/>
      <c r="AE150" s="289"/>
    </row>
    <row r="152" spans="2:31" x14ac:dyDescent="0.25">
      <c r="B152" s="274"/>
      <c r="C152" s="283" t="s">
        <v>346</v>
      </c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</row>
    <row r="153" spans="2:31" ht="24.75" thickBot="1" x14ac:dyDescent="0.3">
      <c r="B153" s="18"/>
      <c r="C153" s="19">
        <v>2009</v>
      </c>
      <c r="D153" s="19">
        <v>2010</v>
      </c>
      <c r="E153" s="19">
        <v>2011</v>
      </c>
      <c r="F153" s="19">
        <v>2012</v>
      </c>
      <c r="G153" s="20">
        <v>2013</v>
      </c>
      <c r="H153" s="20">
        <v>2014</v>
      </c>
      <c r="I153" s="20">
        <v>2015</v>
      </c>
      <c r="J153" s="20">
        <v>2016</v>
      </c>
      <c r="K153" s="20">
        <v>2017</v>
      </c>
      <c r="L153" s="21" t="s">
        <v>0</v>
      </c>
      <c r="M153" s="21" t="s">
        <v>1</v>
      </c>
      <c r="N153" s="21" t="s">
        <v>2</v>
      </c>
      <c r="O153" s="21" t="s">
        <v>3</v>
      </c>
      <c r="P153" s="21" t="s">
        <v>435</v>
      </c>
      <c r="Q153" s="20">
        <v>2018</v>
      </c>
      <c r="R153" s="20">
        <v>2019</v>
      </c>
      <c r="S153" s="20">
        <v>2020</v>
      </c>
      <c r="T153" s="20">
        <v>2021</v>
      </c>
      <c r="U153" s="22">
        <v>2022</v>
      </c>
      <c r="V153" s="21" t="s">
        <v>0</v>
      </c>
      <c r="W153" s="21" t="s">
        <v>1</v>
      </c>
      <c r="X153" s="21" t="s">
        <v>2</v>
      </c>
      <c r="Y153" s="21" t="s">
        <v>3</v>
      </c>
      <c r="Z153" s="21" t="s">
        <v>435</v>
      </c>
      <c r="AA153" s="23" t="s">
        <v>5</v>
      </c>
      <c r="AB153" s="23" t="s">
        <v>6</v>
      </c>
      <c r="AC153" s="23" t="s">
        <v>7</v>
      </c>
      <c r="AD153" s="23" t="s">
        <v>8</v>
      </c>
      <c r="AE153" s="23" t="s">
        <v>435</v>
      </c>
    </row>
    <row r="154" spans="2:31" x14ac:dyDescent="0.25">
      <c r="B154" s="59" t="s">
        <v>335</v>
      </c>
      <c r="C154" s="176" t="s">
        <v>307</v>
      </c>
      <c r="D154" s="176">
        <v>28.1</v>
      </c>
      <c r="E154" s="176">
        <v>30.8</v>
      </c>
      <c r="F154" s="176">
        <v>32.700000000000003</v>
      </c>
      <c r="G154" s="154">
        <v>35.6</v>
      </c>
      <c r="H154" s="154">
        <v>32.700000000000003</v>
      </c>
      <c r="I154" s="154">
        <v>35</v>
      </c>
      <c r="J154" s="154">
        <v>35.1</v>
      </c>
      <c r="K154" s="154">
        <v>34.299999999999997</v>
      </c>
      <c r="L154" s="177"/>
      <c r="M154" s="141">
        <f>AVERAGE(G154:K154)</f>
        <v>34.54</v>
      </c>
      <c r="N154" s="141">
        <f>MAX(G154:K154)-MIN(G154:K154)</f>
        <v>2.8999999999999986</v>
      </c>
      <c r="O154" s="141">
        <f>_xlfn.STDEV.P(G154:K154)</f>
        <v>1.0091580649234286</v>
      </c>
      <c r="P154" s="141">
        <f>(U154-M154)</f>
        <v>-1.4399999999999977</v>
      </c>
      <c r="Q154" s="154">
        <v>32.700000000000003</v>
      </c>
      <c r="R154" s="154">
        <v>32.6</v>
      </c>
      <c r="S154" s="154">
        <v>32.9</v>
      </c>
      <c r="T154" s="154">
        <v>32.4</v>
      </c>
      <c r="U154" s="171">
        <v>33.1</v>
      </c>
      <c r="V154" s="177"/>
      <c r="W154" s="141">
        <f>AVERAGE(Q154:U154)</f>
        <v>32.74</v>
      </c>
      <c r="X154" s="141">
        <f>MAX(Q154:U154)-MIN(Q154:U154)</f>
        <v>0.70000000000000284</v>
      </c>
      <c r="Y154" s="141">
        <f>_xlfn.STDEV.P(Q154:U154)</f>
        <v>0.24166091947189183</v>
      </c>
      <c r="Z154" s="141">
        <f>(U154-W154)</f>
        <v>0.35999999999999943</v>
      </c>
      <c r="AA154" s="182"/>
      <c r="AB154" s="144">
        <f>AVERAGE(Q154:U154,G154:K154)</f>
        <v>33.64</v>
      </c>
      <c r="AC154" s="144">
        <f>MAX(Q154:U154,G154:K154)-MIN(Q154:U154,G154:K154)</f>
        <v>3.2000000000000028</v>
      </c>
      <c r="AD154" s="144">
        <f>_xlfn.STDEV.P(Q154:U154,G154:K154)</f>
        <v>1.1612062693595826</v>
      </c>
      <c r="AE154" s="144">
        <f>(U154-AB154)</f>
        <v>-0.53999999999999915</v>
      </c>
    </row>
    <row r="155" spans="2:31" ht="15.75" thickBot="1" x14ac:dyDescent="0.3">
      <c r="B155" s="58" t="s">
        <v>350</v>
      </c>
      <c r="C155" s="169" t="s">
        <v>307</v>
      </c>
      <c r="D155" s="260">
        <f t="shared" ref="D155" si="327">(D154-D156)</f>
        <v>-3.3999999999999986</v>
      </c>
      <c r="E155" s="260">
        <f t="shared" ref="E155:K155" si="328">(E154-E156)</f>
        <v>-1.4999999999999964</v>
      </c>
      <c r="F155" s="260">
        <f t="shared" si="328"/>
        <v>-2</v>
      </c>
      <c r="G155" s="165">
        <f t="shared" si="328"/>
        <v>0.30000000000000426</v>
      </c>
      <c r="H155" s="165">
        <f t="shared" si="328"/>
        <v>-0.89999999999999858</v>
      </c>
      <c r="I155" s="165">
        <f t="shared" si="328"/>
        <v>-1.2999999999999972</v>
      </c>
      <c r="J155" s="165">
        <f t="shared" si="328"/>
        <v>0.89999999999999858</v>
      </c>
      <c r="K155" s="165">
        <f t="shared" si="328"/>
        <v>-0.5</v>
      </c>
      <c r="L155" s="166"/>
      <c r="M155" s="163">
        <f>AVERAGE(G155:K155)</f>
        <v>-0.2999999999999986</v>
      </c>
      <c r="N155" s="163">
        <f>(N154-N156)</f>
        <v>0.20000000000000284</v>
      </c>
      <c r="O155" s="163">
        <f>(O154-O156)</f>
        <v>8.2659279171393041E-2</v>
      </c>
      <c r="P155" s="163">
        <f>(P154-P156)</f>
        <v>0.29999999999999716</v>
      </c>
      <c r="Q155" s="165">
        <f t="shared" ref="Q155" si="329">(Q154-Q156)</f>
        <v>-1.2999999999999972</v>
      </c>
      <c r="R155" s="165">
        <f>(R154-R156)</f>
        <v>-0.69999999999999574</v>
      </c>
      <c r="S155" s="165">
        <f>(S154-S156)</f>
        <v>-0.5</v>
      </c>
      <c r="T155" s="165">
        <f>(T154-T156)</f>
        <v>-0.20000000000000284</v>
      </c>
      <c r="U155" s="167">
        <f>(U154-U156)</f>
        <v>0</v>
      </c>
      <c r="V155" s="166"/>
      <c r="W155" s="163">
        <f>AVERAGE(Q155:U155)</f>
        <v>-0.53999999999999915</v>
      </c>
      <c r="X155" s="163">
        <f>(X154-X156)</f>
        <v>-0.69999999999999574</v>
      </c>
      <c r="Y155" s="163">
        <f>(Y154-Y156)</f>
        <v>-0.21177044247829291</v>
      </c>
      <c r="Z155" s="163">
        <f>(Z154-Z156)</f>
        <v>0.53999999999999204</v>
      </c>
      <c r="AA155" s="168"/>
      <c r="AB155" s="164">
        <f>(AB154-AB156)</f>
        <v>-0.4199999999999946</v>
      </c>
      <c r="AC155" s="164">
        <f>(AC154-AC156)</f>
        <v>-0.49999999999999289</v>
      </c>
      <c r="AD155" s="164">
        <f>(AD154-AD156)</f>
        <v>9.3311143422584397E-2</v>
      </c>
      <c r="AE155" s="164">
        <f>(AE154-AE156)</f>
        <v>0.4199999999999946</v>
      </c>
    </row>
    <row r="156" spans="2:31" ht="24" x14ac:dyDescent="0.25">
      <c r="B156" s="160" t="s">
        <v>351</v>
      </c>
      <c r="C156" s="176" t="s">
        <v>307</v>
      </c>
      <c r="D156" s="176">
        <v>31.5</v>
      </c>
      <c r="E156" s="176">
        <v>32.299999999999997</v>
      </c>
      <c r="F156" s="176">
        <v>34.700000000000003</v>
      </c>
      <c r="G156" s="154">
        <v>35.299999999999997</v>
      </c>
      <c r="H156" s="154">
        <v>33.6</v>
      </c>
      <c r="I156" s="154">
        <v>36.299999999999997</v>
      </c>
      <c r="J156" s="154">
        <v>34.200000000000003</v>
      </c>
      <c r="K156" s="154">
        <v>34.799999999999997</v>
      </c>
      <c r="L156" s="177"/>
      <c r="M156" s="141">
        <f>AVERAGE(G156:K156)</f>
        <v>34.839999999999996</v>
      </c>
      <c r="N156" s="141">
        <f>MAX(G156:K156)-MIN(G156:K156)</f>
        <v>2.6999999999999957</v>
      </c>
      <c r="O156" s="141">
        <f>_xlfn.STDEV.P(G156:K156)</f>
        <v>0.92649878575203559</v>
      </c>
      <c r="P156" s="141">
        <f>(U156-M156)</f>
        <v>-1.7399999999999949</v>
      </c>
      <c r="Q156" s="154">
        <v>34</v>
      </c>
      <c r="R156" s="154">
        <v>33.299999999999997</v>
      </c>
      <c r="S156" s="154">
        <v>33.4</v>
      </c>
      <c r="T156" s="154">
        <v>32.6</v>
      </c>
      <c r="U156" s="171">
        <v>33.1</v>
      </c>
      <c r="V156" s="177"/>
      <c r="W156" s="141">
        <f>AVERAGE(Q156:U156)</f>
        <v>33.279999999999994</v>
      </c>
      <c r="X156" s="141">
        <f>MAX(Q156:U156)-MIN(Q156:U156)</f>
        <v>1.3999999999999986</v>
      </c>
      <c r="Y156" s="141">
        <f>_xlfn.STDEV.P(Q156:U156)</f>
        <v>0.45343136195018474</v>
      </c>
      <c r="Z156" s="141">
        <f>(U156-W156)</f>
        <v>-0.17999999999999261</v>
      </c>
      <c r="AA156" s="172"/>
      <c r="AB156" s="144">
        <f>AVERAGE(Q156:U156,G156:K156)</f>
        <v>34.059999999999995</v>
      </c>
      <c r="AC156" s="144">
        <f>MAX(Q156:U156,G156:K156)-MIN(Q156:U156,G156:K156)</f>
        <v>3.6999999999999957</v>
      </c>
      <c r="AD156" s="144">
        <f>_xlfn.STDEV.P(Q156:U156,G156:K156)</f>
        <v>1.0678951259369982</v>
      </c>
      <c r="AE156" s="144">
        <f>(U156-AB156)</f>
        <v>-0.95999999999999375</v>
      </c>
    </row>
    <row r="157" spans="2:31" x14ac:dyDescent="0.25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</row>
    <row r="158" spans="2:31" x14ac:dyDescent="0.25">
      <c r="B158" s="274"/>
      <c r="C158" s="293" t="s">
        <v>347</v>
      </c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</row>
    <row r="159" spans="2:31" ht="24.75" thickBot="1" x14ac:dyDescent="0.3">
      <c r="B159" s="18"/>
      <c r="C159" s="240">
        <v>2009</v>
      </c>
      <c r="D159" s="240">
        <v>2010</v>
      </c>
      <c r="E159" s="240">
        <v>2011</v>
      </c>
      <c r="F159" s="240">
        <v>2012</v>
      </c>
      <c r="G159" s="241">
        <v>2013</v>
      </c>
      <c r="H159" s="241">
        <v>2014</v>
      </c>
      <c r="I159" s="241">
        <v>2015</v>
      </c>
      <c r="J159" s="241">
        <v>2016</v>
      </c>
      <c r="K159" s="241">
        <v>2017</v>
      </c>
      <c r="L159" s="180" t="s">
        <v>0</v>
      </c>
      <c r="M159" s="180" t="s">
        <v>1</v>
      </c>
      <c r="N159" s="180" t="s">
        <v>2</v>
      </c>
      <c r="O159" s="180" t="s">
        <v>3</v>
      </c>
      <c r="P159" s="180" t="s">
        <v>4</v>
      </c>
      <c r="Q159" s="241">
        <v>2018</v>
      </c>
      <c r="R159" s="241">
        <v>2019</v>
      </c>
      <c r="S159" s="241">
        <v>2020</v>
      </c>
      <c r="T159" s="241">
        <v>2021</v>
      </c>
      <c r="U159" s="242">
        <v>2022</v>
      </c>
      <c r="V159" s="180" t="s">
        <v>0</v>
      </c>
      <c r="W159" s="180" t="s">
        <v>1</v>
      </c>
      <c r="X159" s="180" t="s">
        <v>2</v>
      </c>
      <c r="Y159" s="180" t="s">
        <v>3</v>
      </c>
      <c r="Z159" s="180" t="s">
        <v>4</v>
      </c>
      <c r="AA159" s="181" t="s">
        <v>5</v>
      </c>
      <c r="AB159" s="181" t="s">
        <v>6</v>
      </c>
      <c r="AC159" s="181" t="s">
        <v>7</v>
      </c>
      <c r="AD159" s="181" t="s">
        <v>8</v>
      </c>
      <c r="AE159" s="181" t="s">
        <v>4</v>
      </c>
    </row>
    <row r="160" spans="2:31" ht="24" x14ac:dyDescent="0.25">
      <c r="B160" s="59" t="s">
        <v>336</v>
      </c>
      <c r="C160" s="176" t="s">
        <v>307</v>
      </c>
      <c r="D160" s="176">
        <v>4.0999999999999996</v>
      </c>
      <c r="E160" s="176">
        <v>5.3</v>
      </c>
      <c r="F160" s="176">
        <v>8.6999999999999993</v>
      </c>
      <c r="G160" s="154">
        <v>10.199999999999999</v>
      </c>
      <c r="H160" s="154">
        <v>8</v>
      </c>
      <c r="I160" s="154">
        <v>10</v>
      </c>
      <c r="J160" s="154">
        <v>10.3</v>
      </c>
      <c r="K160" s="154">
        <v>9.4</v>
      </c>
      <c r="L160" s="177"/>
      <c r="M160" s="141">
        <f>AVERAGE(G160:K160)</f>
        <v>9.58</v>
      </c>
      <c r="N160" s="141">
        <f>MAX(G160:K160)-MIN(G160:K160)</f>
        <v>2.3000000000000007</v>
      </c>
      <c r="O160" s="141">
        <f>_xlfn.STDEV.P(G160:K160)</f>
        <v>0.84947042326381217</v>
      </c>
      <c r="P160" s="141">
        <f>(U160-M160)</f>
        <v>-3.6799999999999997</v>
      </c>
      <c r="Q160" s="154">
        <v>7.5</v>
      </c>
      <c r="R160" s="154">
        <v>7.5</v>
      </c>
      <c r="S160" s="154">
        <v>7.4</v>
      </c>
      <c r="T160" s="154">
        <v>5.9</v>
      </c>
      <c r="U160" s="171">
        <v>5.9</v>
      </c>
      <c r="V160" s="177"/>
      <c r="W160" s="141">
        <f>AVERAGE(Q160:U160)</f>
        <v>6.839999999999999</v>
      </c>
      <c r="X160" s="141">
        <f>MAX(Q160:U160)-MIN(Q160:U160)</f>
        <v>1.5999999999999996</v>
      </c>
      <c r="Y160" s="141">
        <f>_xlfn.STDEV.P(Q160:U160)</f>
        <v>0.76837490849195345</v>
      </c>
      <c r="Z160" s="141">
        <f>(U160-W160)</f>
        <v>-0.93999999999999861</v>
      </c>
      <c r="AA160" s="182"/>
      <c r="AB160" s="144">
        <f>AVERAGE(Q160:U160,G160:K160)</f>
        <v>8.2099999999999991</v>
      </c>
      <c r="AC160" s="144">
        <f>MAX(Q160:U160,G160:K160)-MIN(Q160:U160,G160:K160)</f>
        <v>4.4000000000000004</v>
      </c>
      <c r="AD160" s="144">
        <f>_xlfn.STDEV.P(Q160:U160,G160:K160)</f>
        <v>1.5915087181665102</v>
      </c>
      <c r="AE160" s="144">
        <f>(U160-AB160)</f>
        <v>-2.3099999999999987</v>
      </c>
    </row>
    <row r="161" spans="2:31" ht="15.75" thickBot="1" x14ac:dyDescent="0.3">
      <c r="B161" s="58" t="s">
        <v>350</v>
      </c>
      <c r="C161" s="169" t="s">
        <v>307</v>
      </c>
      <c r="D161" s="260">
        <f>(D160-D162)</f>
        <v>-2.4000000000000004</v>
      </c>
      <c r="E161" s="260">
        <f t="shared" ref="E161:H161" si="330">(E160-E162)</f>
        <v>-1.7000000000000002</v>
      </c>
      <c r="F161" s="260">
        <f t="shared" si="330"/>
        <v>-1.2000000000000011</v>
      </c>
      <c r="G161" s="165">
        <f t="shared" si="330"/>
        <v>0.19999999999999929</v>
      </c>
      <c r="H161" s="165">
        <f t="shared" si="330"/>
        <v>-1</v>
      </c>
      <c r="I161" s="165">
        <f>(I160-I162)</f>
        <v>-1.0999999999999996</v>
      </c>
      <c r="J161" s="165">
        <f t="shared" ref="J161:K161" si="331">(J160-J162)</f>
        <v>1.9000000000000004</v>
      </c>
      <c r="K161" s="165">
        <f t="shared" si="331"/>
        <v>-0.40000000000000036</v>
      </c>
      <c r="L161" s="166"/>
      <c r="M161" s="163">
        <f>AVERAGE(G161:K161)</f>
        <v>-8.0000000000000071E-2</v>
      </c>
      <c r="N161" s="163">
        <f>(N160-N162)</f>
        <v>-0.39999999999999858</v>
      </c>
      <c r="O161" s="163">
        <f>(O160-O162)</f>
        <v>-7.0529576736187649E-2</v>
      </c>
      <c r="P161" s="163">
        <f>(U161-M161)</f>
        <v>0.48000000000000043</v>
      </c>
      <c r="Q161" s="165">
        <f t="shared" ref="Q161" si="332">(Q160-Q162)</f>
        <v>-1</v>
      </c>
      <c r="R161" s="165">
        <f>(R160-R162)</f>
        <v>-9.9999999999999645E-2</v>
      </c>
      <c r="S161" s="165">
        <f>(S160-S162)</f>
        <v>-0.19999999999999929</v>
      </c>
      <c r="T161" s="165">
        <f>(T160-T162)</f>
        <v>-9.9999999999999645E-2</v>
      </c>
      <c r="U161" s="167">
        <f>(U160-U162)</f>
        <v>0.40000000000000036</v>
      </c>
      <c r="V161" s="166"/>
      <c r="W161" s="163">
        <f>AVERAGE(Q161:U161)</f>
        <v>-0.19999999999999965</v>
      </c>
      <c r="X161" s="163">
        <f>(X160-X162)</f>
        <v>-1.4000000000000004</v>
      </c>
      <c r="Y161" s="163">
        <f>(Y160-Y162)</f>
        <v>-0.34625507495546326</v>
      </c>
      <c r="Z161" s="163">
        <f>(Z160-Z162)</f>
        <v>0.60000000000000231</v>
      </c>
      <c r="AA161" s="168"/>
      <c r="AB161" s="164">
        <f>(AB160-AB162)</f>
        <v>-0.14000000000000057</v>
      </c>
      <c r="AC161" s="164">
        <f>(AC160-AC162)</f>
        <v>-1.1999999999999993</v>
      </c>
      <c r="AD161" s="164">
        <f>(AD160-AD162)</f>
        <v>-6.996652991875485E-2</v>
      </c>
      <c r="AE161" s="164">
        <f>(AE160-AE162)</f>
        <v>0.54000000000000092</v>
      </c>
    </row>
    <row r="162" spans="2:31" ht="36" x14ac:dyDescent="0.25">
      <c r="B162" s="160" t="s">
        <v>352</v>
      </c>
      <c r="C162" s="176" t="s">
        <v>307</v>
      </c>
      <c r="D162" s="176">
        <v>6.5</v>
      </c>
      <c r="E162" s="176">
        <v>7</v>
      </c>
      <c r="F162" s="176">
        <v>9.9</v>
      </c>
      <c r="G162" s="154">
        <v>10</v>
      </c>
      <c r="H162" s="154">
        <v>9</v>
      </c>
      <c r="I162" s="154">
        <v>11.1</v>
      </c>
      <c r="J162" s="154">
        <v>8.4</v>
      </c>
      <c r="K162" s="154">
        <v>9.8000000000000007</v>
      </c>
      <c r="L162" s="170"/>
      <c r="M162" s="141">
        <f>AVERAGE(G162:K162)</f>
        <v>9.66</v>
      </c>
      <c r="N162" s="141">
        <f>MAX(G162:K162)-MIN(G162:K162)</f>
        <v>2.6999999999999993</v>
      </c>
      <c r="O162" s="141">
        <f>_xlfn.STDEV.P(G162:K162)</f>
        <v>0.91999999999999982</v>
      </c>
      <c r="P162" s="141">
        <f>(U162-M162)</f>
        <v>-4.16</v>
      </c>
      <c r="Q162" s="154">
        <v>8.5</v>
      </c>
      <c r="R162" s="154">
        <v>7.6</v>
      </c>
      <c r="S162" s="154">
        <v>7.6</v>
      </c>
      <c r="T162" s="154">
        <v>6</v>
      </c>
      <c r="U162" s="171">
        <v>5.5</v>
      </c>
      <c r="V162" s="170"/>
      <c r="W162" s="141">
        <f>AVERAGE(Q162:U162)</f>
        <v>7.0400000000000009</v>
      </c>
      <c r="X162" s="141">
        <f>MAX(Q162:U162)-MIN(Q162:U162)</f>
        <v>3</v>
      </c>
      <c r="Y162" s="141">
        <f>_xlfn.STDEV.P(Q162:U162)</f>
        <v>1.1146299834474167</v>
      </c>
      <c r="Z162" s="141">
        <f>(U162-W162)</f>
        <v>-1.5400000000000009</v>
      </c>
      <c r="AA162" s="172"/>
      <c r="AB162" s="144">
        <f>AVERAGE(Q162:U162,G162:K162)</f>
        <v>8.35</v>
      </c>
      <c r="AC162" s="144">
        <f>MAX(Q162:U162,G162:K162)-MIN(Q162:U162,G162:K162)</f>
        <v>5.6</v>
      </c>
      <c r="AD162" s="144">
        <f>_xlfn.STDEV.P(Q162:U162,G162:K162)</f>
        <v>1.661475248085265</v>
      </c>
      <c r="AE162" s="144">
        <f>(U162-AB162)</f>
        <v>-2.8499999999999996</v>
      </c>
    </row>
  </sheetData>
  <mergeCells count="13">
    <mergeCell ref="B1:AE1"/>
    <mergeCell ref="C152:AE152"/>
    <mergeCell ref="C158:AE158"/>
    <mergeCell ref="C123:AE123"/>
    <mergeCell ref="C137:AE137"/>
    <mergeCell ref="C3:AE3"/>
    <mergeCell ref="C19:AE19"/>
    <mergeCell ref="C39:AE39"/>
    <mergeCell ref="C51:AE51"/>
    <mergeCell ref="C73:AE73"/>
    <mergeCell ref="C93:AE93"/>
    <mergeCell ref="B17:AE17"/>
    <mergeCell ref="B150:AE150"/>
  </mergeCells>
  <pageMargins left="0.7" right="0.7" top="0.75" bottom="0.75" header="0.3" footer="0.3"/>
  <pageSetup paperSize="17"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AE162"/>
  <sheetViews>
    <sheetView topLeftCell="A137" zoomScale="110" zoomScaleNormal="110" workbookViewId="0">
      <selection activeCell="U163" sqref="U163"/>
    </sheetView>
  </sheetViews>
  <sheetFormatPr defaultColWidth="8.85546875" defaultRowHeight="15" x14ac:dyDescent="0.25"/>
  <cols>
    <col min="1" max="1" width="1.7109375" customWidth="1"/>
    <col min="2" max="2" width="12.7109375" customWidth="1"/>
    <col min="3" max="31" width="7.7109375" customWidth="1"/>
  </cols>
  <sheetData>
    <row r="1" spans="2:31" x14ac:dyDescent="0.25">
      <c r="B1" s="287" t="s">
        <v>375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</row>
    <row r="3" spans="2:31" x14ac:dyDescent="0.25">
      <c r="B3" s="271"/>
      <c r="C3" s="261" t="s">
        <v>292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</row>
    <row r="4" spans="2:31" ht="24.75" thickBot="1" x14ac:dyDescent="0.3">
      <c r="B4" s="18"/>
      <c r="C4" s="19">
        <v>2009</v>
      </c>
      <c r="D4" s="19">
        <v>2010</v>
      </c>
      <c r="E4" s="19">
        <v>2011</v>
      </c>
      <c r="F4" s="19">
        <v>2012</v>
      </c>
      <c r="G4" s="20">
        <v>2013</v>
      </c>
      <c r="H4" s="20">
        <v>2014</v>
      </c>
      <c r="I4" s="20">
        <v>2015</v>
      </c>
      <c r="J4" s="20">
        <v>2016</v>
      </c>
      <c r="K4" s="20">
        <v>2017</v>
      </c>
      <c r="L4" s="21" t="s">
        <v>0</v>
      </c>
      <c r="M4" s="21" t="s">
        <v>1</v>
      </c>
      <c r="N4" s="21" t="s">
        <v>2</v>
      </c>
      <c r="O4" s="21" t="s">
        <v>3</v>
      </c>
      <c r="P4" s="21" t="s">
        <v>435</v>
      </c>
      <c r="Q4" s="20">
        <v>2018</v>
      </c>
      <c r="R4" s="20">
        <v>2019</v>
      </c>
      <c r="S4" s="20">
        <v>2020</v>
      </c>
      <c r="T4" s="22">
        <v>2021</v>
      </c>
      <c r="U4" s="22">
        <v>2022</v>
      </c>
      <c r="V4" s="21" t="s">
        <v>0</v>
      </c>
      <c r="W4" s="21" t="s">
        <v>1</v>
      </c>
      <c r="X4" s="21" t="s">
        <v>2</v>
      </c>
      <c r="Y4" s="21" t="s">
        <v>3</v>
      </c>
      <c r="Z4" s="21" t="s">
        <v>435</v>
      </c>
      <c r="AA4" s="23" t="s">
        <v>5</v>
      </c>
      <c r="AB4" s="23" t="s">
        <v>6</v>
      </c>
      <c r="AC4" s="23" t="s">
        <v>7</v>
      </c>
      <c r="AD4" s="23" t="s">
        <v>8</v>
      </c>
      <c r="AE4" s="23" t="s">
        <v>435</v>
      </c>
    </row>
    <row r="5" spans="2:31" ht="24" x14ac:dyDescent="0.25">
      <c r="B5" s="26" t="s">
        <v>313</v>
      </c>
      <c r="C5" s="116" t="s">
        <v>307</v>
      </c>
      <c r="D5" s="116">
        <v>27</v>
      </c>
      <c r="E5" s="116">
        <v>31</v>
      </c>
      <c r="F5" s="116">
        <v>34</v>
      </c>
      <c r="G5" s="117">
        <v>26</v>
      </c>
      <c r="H5" s="117">
        <v>29</v>
      </c>
      <c r="I5" s="117">
        <v>15</v>
      </c>
      <c r="J5" s="117">
        <v>21</v>
      </c>
      <c r="K5" s="117">
        <v>20</v>
      </c>
      <c r="L5" s="280">
        <f>SUM(G5:K5)</f>
        <v>111</v>
      </c>
      <c r="M5" s="281">
        <f>AVERAGE(G5:K5)</f>
        <v>22.2</v>
      </c>
      <c r="N5" s="118">
        <f>MAX(G5:K5)-MIN(G5:K5)</f>
        <v>14</v>
      </c>
      <c r="O5" s="119">
        <f>_xlfn.STDEV.P(G5:K5)</f>
        <v>4.8744230427815767</v>
      </c>
      <c r="P5" s="119">
        <f>(U5-M5)</f>
        <v>7.8000000000000007</v>
      </c>
      <c r="Q5" s="117">
        <v>21</v>
      </c>
      <c r="R5" s="117">
        <v>17</v>
      </c>
      <c r="S5" s="117">
        <v>23</v>
      </c>
      <c r="T5" s="120">
        <v>24</v>
      </c>
      <c r="U5" s="120">
        <v>30</v>
      </c>
      <c r="V5" s="118">
        <f>SUM(Q5:U5)</f>
        <v>115</v>
      </c>
      <c r="W5" s="118">
        <f>AVERAGE(Q5:U5)</f>
        <v>23</v>
      </c>
      <c r="X5" s="118">
        <f>MAX(Q5:U5)-MIN(Q5:U5)</f>
        <v>13</v>
      </c>
      <c r="Y5" s="119">
        <f>_xlfn.STDEV.P(Q5:U5)</f>
        <v>4.2426406871192848</v>
      </c>
      <c r="Z5" s="118">
        <f>(U5-W5)</f>
        <v>7</v>
      </c>
      <c r="AA5" s="121">
        <f>SUM(Q5:U5,G5:K5)</f>
        <v>226</v>
      </c>
      <c r="AB5" s="122">
        <f>AVERAGE(Q5:U5,G5:K5)</f>
        <v>22.6</v>
      </c>
      <c r="AC5" s="121">
        <f>MAX(Q5:U5,G5:K5)-MIN(Q5:U5,G5:K5)</f>
        <v>15</v>
      </c>
      <c r="AD5" s="122">
        <f>_xlfn.STDEV.P(Q5:U5,G5:K5)</f>
        <v>4.5869379764718863</v>
      </c>
      <c r="AE5" s="122">
        <f>(U5-AB5)</f>
        <v>7.3999999999999986</v>
      </c>
    </row>
    <row r="6" spans="2:31" ht="24" x14ac:dyDescent="0.25">
      <c r="B6" s="147" t="s">
        <v>429</v>
      </c>
      <c r="C6" s="148" t="s">
        <v>307</v>
      </c>
      <c r="D6" s="148">
        <v>45</v>
      </c>
      <c r="E6" s="148">
        <v>51</v>
      </c>
      <c r="F6" s="148">
        <v>62</v>
      </c>
      <c r="G6" s="149">
        <v>53</v>
      </c>
      <c r="H6" s="149">
        <v>58</v>
      </c>
      <c r="I6" s="149">
        <v>38</v>
      </c>
      <c r="J6" s="149">
        <v>41</v>
      </c>
      <c r="K6" s="149">
        <v>50</v>
      </c>
      <c r="L6" s="10">
        <f t="shared" ref="L6:L15" si="0">SUM(G6:K6)</f>
        <v>240</v>
      </c>
      <c r="M6" s="70">
        <f t="shared" ref="M6:M15" si="1">AVERAGE(G6:K6)</f>
        <v>48</v>
      </c>
      <c r="N6" s="15">
        <f t="shared" ref="N6:N15" si="2">MAX(G6:K6)-MIN(G6:K6)</f>
        <v>20</v>
      </c>
      <c r="O6" s="69">
        <f t="shared" ref="O6:O15" si="3">_xlfn.STDEV.P(G6:K6)</f>
        <v>7.4565407529228995</v>
      </c>
      <c r="P6" s="159">
        <f>(U6-M6)</f>
        <v>14</v>
      </c>
      <c r="Q6" s="149">
        <v>64</v>
      </c>
      <c r="R6" s="149">
        <v>57</v>
      </c>
      <c r="S6" s="149">
        <v>62</v>
      </c>
      <c r="T6" s="151">
        <v>60</v>
      </c>
      <c r="U6" s="151">
        <v>62</v>
      </c>
      <c r="V6" s="150">
        <f>SUM(Q6:U6)</f>
        <v>305</v>
      </c>
      <c r="W6" s="69">
        <f>AVERAGE(Q6:U6)</f>
        <v>61</v>
      </c>
      <c r="X6" s="150">
        <f>MAX(Q6:U6)-MIN(Q6:U6)</f>
        <v>7</v>
      </c>
      <c r="Y6" s="69">
        <f>_xlfn.STDEV.P(Q6:U6)</f>
        <v>2.3664319132398464</v>
      </c>
      <c r="Z6" s="159">
        <f>(U6-W6)</f>
        <v>1</v>
      </c>
      <c r="AA6" s="17">
        <f t="shared" ref="AA6:AA15" si="4">SUM(Q6:U6,G6:K6)</f>
        <v>545</v>
      </c>
      <c r="AB6" s="73">
        <f t="shared" ref="AB6:AB15" si="5">AVERAGE(Q6:U6,G6:K6)</f>
        <v>54.5</v>
      </c>
      <c r="AC6" s="17">
        <f t="shared" ref="AC6:AC15" si="6">MAX(Q6:U6,G6:K6)-MIN(Q6:U6,G6:K6)</f>
        <v>26</v>
      </c>
      <c r="AD6" s="73">
        <f t="shared" ref="AD6:AD15" si="7">_xlfn.STDEV.P(Q6:U6,G6:K6)</f>
        <v>8.535221145348256</v>
      </c>
      <c r="AE6" s="158">
        <f>(U6-AB6)</f>
        <v>7.5</v>
      </c>
    </row>
    <row r="7" spans="2:31" ht="15.75" thickBot="1" x14ac:dyDescent="0.3">
      <c r="B7" s="58" t="s">
        <v>28</v>
      </c>
      <c r="C7" s="35" t="s">
        <v>307</v>
      </c>
      <c r="D7" s="191">
        <f>(D5/D6)</f>
        <v>0.6</v>
      </c>
      <c r="E7" s="191">
        <f t="shared" ref="E7:H7" si="8">(E5/E6)</f>
        <v>0.60784313725490191</v>
      </c>
      <c r="F7" s="191">
        <f t="shared" si="8"/>
        <v>0.54838709677419351</v>
      </c>
      <c r="G7" s="76">
        <f t="shared" si="8"/>
        <v>0.49056603773584906</v>
      </c>
      <c r="H7" s="76">
        <f t="shared" si="8"/>
        <v>0.5</v>
      </c>
      <c r="I7" s="76">
        <f>(I5/I6)</f>
        <v>0.39473684210526316</v>
      </c>
      <c r="J7" s="76">
        <f t="shared" ref="J7:K7" si="9">(J5/J6)</f>
        <v>0.51219512195121952</v>
      </c>
      <c r="K7" s="76">
        <f t="shared" si="9"/>
        <v>0.4</v>
      </c>
      <c r="L7" s="97">
        <f t="shared" ref="L7" si="10">(L5/L6)</f>
        <v>0.46250000000000002</v>
      </c>
      <c r="M7" s="106"/>
      <c r="N7" s="106"/>
      <c r="O7" s="106"/>
      <c r="P7" s="106"/>
      <c r="Q7" s="76">
        <f t="shared" ref="Q7:T7" si="11">(Q5/Q6)</f>
        <v>0.328125</v>
      </c>
      <c r="R7" s="76">
        <f t="shared" si="11"/>
        <v>0.2982456140350877</v>
      </c>
      <c r="S7" s="76">
        <f t="shared" si="11"/>
        <v>0.37096774193548387</v>
      </c>
      <c r="T7" s="96">
        <f t="shared" si="11"/>
        <v>0.4</v>
      </c>
      <c r="U7" s="96">
        <f t="shared" ref="U7:AA7" si="12">(U5/U6)</f>
        <v>0.4838709677419355</v>
      </c>
      <c r="V7" s="97">
        <f t="shared" si="12"/>
        <v>0.37704918032786883</v>
      </c>
      <c r="W7" s="106"/>
      <c r="X7" s="106"/>
      <c r="Y7" s="106"/>
      <c r="Z7" s="106"/>
      <c r="AA7" s="104">
        <f t="shared" si="12"/>
        <v>0.41467889908256883</v>
      </c>
      <c r="AB7" s="110"/>
      <c r="AC7" s="110"/>
      <c r="AD7" s="110"/>
      <c r="AE7" s="110"/>
    </row>
    <row r="8" spans="2:31" ht="24" x14ac:dyDescent="0.25">
      <c r="B8" s="26" t="s">
        <v>314</v>
      </c>
      <c r="C8" s="116" t="s">
        <v>307</v>
      </c>
      <c r="D8" s="116">
        <v>28</v>
      </c>
      <c r="E8" s="116">
        <v>32</v>
      </c>
      <c r="F8" s="116">
        <v>34</v>
      </c>
      <c r="G8" s="117">
        <v>29</v>
      </c>
      <c r="H8" s="117">
        <v>33</v>
      </c>
      <c r="I8" s="117">
        <v>16</v>
      </c>
      <c r="J8" s="117">
        <v>21</v>
      </c>
      <c r="K8" s="117">
        <v>20</v>
      </c>
      <c r="L8" s="280">
        <f t="shared" si="0"/>
        <v>119</v>
      </c>
      <c r="M8" s="281">
        <f t="shared" si="1"/>
        <v>23.8</v>
      </c>
      <c r="N8" s="118">
        <f t="shared" si="2"/>
        <v>17</v>
      </c>
      <c r="O8" s="119">
        <f t="shared" si="3"/>
        <v>6.2417946137308942</v>
      </c>
      <c r="P8" s="119">
        <f>(U8-M8)</f>
        <v>7.1999999999999993</v>
      </c>
      <c r="Q8" s="117">
        <v>22</v>
      </c>
      <c r="R8" s="117">
        <v>17</v>
      </c>
      <c r="S8" s="117">
        <v>25</v>
      </c>
      <c r="T8" s="120">
        <v>24</v>
      </c>
      <c r="U8" s="120">
        <v>31</v>
      </c>
      <c r="V8" s="118">
        <f>SUM(Q8:U8)</f>
        <v>119</v>
      </c>
      <c r="W8" s="118">
        <f>AVERAGE(Q8:U8)</f>
        <v>23.8</v>
      </c>
      <c r="X8" s="118">
        <f>MAX(Q8:U8)-MIN(Q8:U8)</f>
        <v>14</v>
      </c>
      <c r="Y8" s="119">
        <f>_xlfn.STDEV.P(Q8:U8)</f>
        <v>4.5343136195018534</v>
      </c>
      <c r="Z8" s="118">
        <f>(U8-W8)</f>
        <v>7.1999999999999993</v>
      </c>
      <c r="AA8" s="121">
        <f t="shared" si="4"/>
        <v>238</v>
      </c>
      <c r="AB8" s="122">
        <f t="shared" si="5"/>
        <v>23.8</v>
      </c>
      <c r="AC8" s="121">
        <f t="shared" si="6"/>
        <v>17</v>
      </c>
      <c r="AD8" s="122">
        <f t="shared" si="7"/>
        <v>5.4552726787943424</v>
      </c>
      <c r="AE8" s="122">
        <f>(U8-AB8)</f>
        <v>7.1999999999999993</v>
      </c>
    </row>
    <row r="9" spans="2:31" ht="24" x14ac:dyDescent="0.25">
      <c r="B9" s="147" t="s">
        <v>430</v>
      </c>
      <c r="C9" s="148" t="s">
        <v>307</v>
      </c>
      <c r="D9" s="148">
        <v>46</v>
      </c>
      <c r="E9" s="148">
        <v>53</v>
      </c>
      <c r="F9" s="148">
        <v>62</v>
      </c>
      <c r="G9" s="149">
        <v>57</v>
      </c>
      <c r="H9" s="149">
        <v>66</v>
      </c>
      <c r="I9" s="149">
        <v>40</v>
      </c>
      <c r="J9" s="149">
        <v>42</v>
      </c>
      <c r="K9" s="149">
        <v>50</v>
      </c>
      <c r="L9" s="10">
        <f t="shared" si="0"/>
        <v>255</v>
      </c>
      <c r="M9" s="70">
        <f t="shared" si="1"/>
        <v>51</v>
      </c>
      <c r="N9" s="15">
        <f t="shared" si="2"/>
        <v>26</v>
      </c>
      <c r="O9" s="69">
        <f t="shared" si="3"/>
        <v>9.633275663033837</v>
      </c>
      <c r="P9" s="159">
        <f>(U9-M9)</f>
        <v>12</v>
      </c>
      <c r="Q9" s="149">
        <v>66</v>
      </c>
      <c r="R9" s="149">
        <v>58</v>
      </c>
      <c r="S9" s="149">
        <v>64</v>
      </c>
      <c r="T9" s="151">
        <v>60</v>
      </c>
      <c r="U9" s="151">
        <v>63</v>
      </c>
      <c r="V9" s="150">
        <f>SUM(Q9:U9)</f>
        <v>311</v>
      </c>
      <c r="W9" s="69">
        <f>AVERAGE(Q9:U9)</f>
        <v>62.2</v>
      </c>
      <c r="X9" s="150">
        <f>MAX(Q9:U9)-MIN(Q9:U9)</f>
        <v>8</v>
      </c>
      <c r="Y9" s="69">
        <f>_xlfn.STDEV.P(Q9:U9)</f>
        <v>2.8565713714171399</v>
      </c>
      <c r="Z9" s="159">
        <f>(U9-W9)</f>
        <v>0.79999999999999716</v>
      </c>
      <c r="AA9" s="17">
        <f t="shared" si="4"/>
        <v>566</v>
      </c>
      <c r="AB9" s="73">
        <f t="shared" si="5"/>
        <v>56.6</v>
      </c>
      <c r="AC9" s="17">
        <f t="shared" si="6"/>
        <v>26</v>
      </c>
      <c r="AD9" s="73">
        <f t="shared" si="7"/>
        <v>9.0465463023189141</v>
      </c>
      <c r="AE9" s="158">
        <f>(U9-AB9)</f>
        <v>6.3999999999999986</v>
      </c>
    </row>
    <row r="10" spans="2:31" ht="15.75" thickBot="1" x14ac:dyDescent="0.3">
      <c r="B10" s="58" t="s">
        <v>28</v>
      </c>
      <c r="C10" s="35" t="s">
        <v>307</v>
      </c>
      <c r="D10" s="191">
        <f>(D8/D9)</f>
        <v>0.60869565217391308</v>
      </c>
      <c r="E10" s="191">
        <f t="shared" ref="E10:H10" si="13">(E8/E9)</f>
        <v>0.60377358490566035</v>
      </c>
      <c r="F10" s="191">
        <f t="shared" si="13"/>
        <v>0.54838709677419351</v>
      </c>
      <c r="G10" s="76">
        <f t="shared" si="13"/>
        <v>0.50877192982456143</v>
      </c>
      <c r="H10" s="76">
        <f t="shared" si="13"/>
        <v>0.5</v>
      </c>
      <c r="I10" s="76">
        <f>(I8/I9)</f>
        <v>0.4</v>
      </c>
      <c r="J10" s="76">
        <f t="shared" ref="J10:K10" si="14">(J8/J9)</f>
        <v>0.5</v>
      </c>
      <c r="K10" s="76">
        <f t="shared" si="14"/>
        <v>0.4</v>
      </c>
      <c r="L10" s="97">
        <f t="shared" ref="L10" si="15">(L8/L9)</f>
        <v>0.46666666666666667</v>
      </c>
      <c r="M10" s="106"/>
      <c r="N10" s="106"/>
      <c r="O10" s="106"/>
      <c r="P10" s="106"/>
      <c r="Q10" s="76">
        <f t="shared" ref="Q10:T10" si="16">(Q8/Q9)</f>
        <v>0.33333333333333331</v>
      </c>
      <c r="R10" s="76">
        <f t="shared" si="16"/>
        <v>0.29310344827586204</v>
      </c>
      <c r="S10" s="76">
        <f t="shared" si="16"/>
        <v>0.390625</v>
      </c>
      <c r="T10" s="96">
        <f t="shared" si="16"/>
        <v>0.4</v>
      </c>
      <c r="U10" s="96">
        <f t="shared" ref="U10:AA10" si="17">(U8/U9)</f>
        <v>0.49206349206349204</v>
      </c>
      <c r="V10" s="97">
        <f t="shared" si="17"/>
        <v>0.38263665594855306</v>
      </c>
      <c r="W10" s="106"/>
      <c r="X10" s="106"/>
      <c r="Y10" s="106"/>
      <c r="Z10" s="106"/>
      <c r="AA10" s="104">
        <f t="shared" si="17"/>
        <v>0.4204946996466431</v>
      </c>
      <c r="AB10" s="110"/>
      <c r="AC10" s="110"/>
      <c r="AD10" s="110"/>
      <c r="AE10" s="110"/>
    </row>
    <row r="11" spans="2:31" ht="24" x14ac:dyDescent="0.25">
      <c r="B11" s="26" t="s">
        <v>315</v>
      </c>
      <c r="C11" s="116" t="s">
        <v>307</v>
      </c>
      <c r="D11" s="116">
        <v>39</v>
      </c>
      <c r="E11" s="116">
        <v>46</v>
      </c>
      <c r="F11" s="116">
        <v>49</v>
      </c>
      <c r="G11" s="117">
        <v>33</v>
      </c>
      <c r="H11" s="117">
        <v>46</v>
      </c>
      <c r="I11" s="117">
        <v>18</v>
      </c>
      <c r="J11" s="117">
        <v>30</v>
      </c>
      <c r="K11" s="117">
        <v>29</v>
      </c>
      <c r="L11" s="280">
        <f t="shared" si="0"/>
        <v>156</v>
      </c>
      <c r="M11" s="281">
        <f t="shared" si="1"/>
        <v>31.2</v>
      </c>
      <c r="N11" s="118">
        <f t="shared" si="2"/>
        <v>28</v>
      </c>
      <c r="O11" s="119">
        <f t="shared" si="3"/>
        <v>8.9755222689267509</v>
      </c>
      <c r="P11" s="118">
        <f>(U11-M11)</f>
        <v>15.8</v>
      </c>
      <c r="Q11" s="117">
        <v>27</v>
      </c>
      <c r="R11" s="117">
        <v>27</v>
      </c>
      <c r="S11" s="117">
        <v>35</v>
      </c>
      <c r="T11" s="120">
        <v>34</v>
      </c>
      <c r="U11" s="120">
        <v>47</v>
      </c>
      <c r="V11" s="118">
        <f>SUM(Q11:U11)</f>
        <v>170</v>
      </c>
      <c r="W11" s="118">
        <f>AVERAGE(Q11:U11)</f>
        <v>34</v>
      </c>
      <c r="X11" s="118">
        <f>MAX(Q11:U11)-MIN(Q11:U11)</f>
        <v>20</v>
      </c>
      <c r="Y11" s="119">
        <f>_xlfn.STDEV.P(Q11:U11)</f>
        <v>7.3212020870892509</v>
      </c>
      <c r="Z11" s="118">
        <f>(U11-W11)</f>
        <v>13</v>
      </c>
      <c r="AA11" s="121">
        <f t="shared" si="4"/>
        <v>326</v>
      </c>
      <c r="AB11" s="122">
        <f t="shared" si="5"/>
        <v>32.6</v>
      </c>
      <c r="AC11" s="121">
        <f t="shared" si="6"/>
        <v>29</v>
      </c>
      <c r="AD11" s="122">
        <f t="shared" si="7"/>
        <v>8.3090312311363963</v>
      </c>
      <c r="AE11" s="122">
        <f>(U11-AB11)</f>
        <v>14.399999999999999</v>
      </c>
    </row>
    <row r="12" spans="2:31" ht="24" x14ac:dyDescent="0.25">
      <c r="B12" s="147" t="s">
        <v>431</v>
      </c>
      <c r="C12" s="148" t="s">
        <v>307</v>
      </c>
      <c r="D12" s="148">
        <v>66</v>
      </c>
      <c r="E12" s="148">
        <v>74</v>
      </c>
      <c r="F12" s="148">
        <v>82</v>
      </c>
      <c r="G12" s="149">
        <v>76</v>
      </c>
      <c r="H12" s="149">
        <v>93</v>
      </c>
      <c r="I12" s="149">
        <v>52</v>
      </c>
      <c r="J12" s="149">
        <v>59</v>
      </c>
      <c r="K12" s="149">
        <v>67</v>
      </c>
      <c r="L12" s="10">
        <f t="shared" si="0"/>
        <v>347</v>
      </c>
      <c r="M12" s="70">
        <f t="shared" si="1"/>
        <v>69.400000000000006</v>
      </c>
      <c r="N12" s="15">
        <f t="shared" si="2"/>
        <v>41</v>
      </c>
      <c r="O12" s="69">
        <f t="shared" si="3"/>
        <v>14.263239463740346</v>
      </c>
      <c r="P12" s="69">
        <f>(U12-M12)</f>
        <v>15.599999999999994</v>
      </c>
      <c r="Q12" s="149">
        <v>86</v>
      </c>
      <c r="R12" s="149">
        <v>81</v>
      </c>
      <c r="S12" s="149">
        <v>90</v>
      </c>
      <c r="T12" s="151">
        <v>80</v>
      </c>
      <c r="U12" s="151">
        <v>85</v>
      </c>
      <c r="V12" s="150">
        <f>SUM(Q12:U12)</f>
        <v>422</v>
      </c>
      <c r="W12" s="69">
        <f>AVERAGE(Q12:U12)</f>
        <v>84.4</v>
      </c>
      <c r="X12" s="150">
        <f>MAX(Q12:U12)-MIN(Q12:U12)</f>
        <v>10</v>
      </c>
      <c r="Y12" s="69">
        <f>_xlfn.STDEV.P(Q12:U12)</f>
        <v>3.6110940170535577</v>
      </c>
      <c r="Z12" s="69">
        <f>(U12-W12)</f>
        <v>0.59999999999999432</v>
      </c>
      <c r="AA12" s="17">
        <f t="shared" si="4"/>
        <v>769</v>
      </c>
      <c r="AB12" s="73">
        <f t="shared" si="5"/>
        <v>76.900000000000006</v>
      </c>
      <c r="AC12" s="17">
        <f t="shared" si="6"/>
        <v>41</v>
      </c>
      <c r="AD12" s="73">
        <f t="shared" si="7"/>
        <v>12.825365491868059</v>
      </c>
      <c r="AE12" s="73">
        <f>(U12-AB12)</f>
        <v>8.0999999999999943</v>
      </c>
    </row>
    <row r="13" spans="2:31" ht="15.75" thickBot="1" x14ac:dyDescent="0.3">
      <c r="B13" s="58" t="s">
        <v>28</v>
      </c>
      <c r="C13" s="35" t="s">
        <v>307</v>
      </c>
      <c r="D13" s="191">
        <f>(D11/D12)</f>
        <v>0.59090909090909094</v>
      </c>
      <c r="E13" s="191">
        <f t="shared" ref="E13:H13" si="18">(E11/E12)</f>
        <v>0.6216216216216216</v>
      </c>
      <c r="F13" s="191">
        <f t="shared" si="18"/>
        <v>0.59756097560975607</v>
      </c>
      <c r="G13" s="76">
        <f t="shared" si="18"/>
        <v>0.43421052631578949</v>
      </c>
      <c r="H13" s="76">
        <f t="shared" si="18"/>
        <v>0.4946236559139785</v>
      </c>
      <c r="I13" s="76">
        <f>(I11/I12)</f>
        <v>0.34615384615384615</v>
      </c>
      <c r="J13" s="76">
        <f t="shared" ref="J13:K13" si="19">(J11/J12)</f>
        <v>0.50847457627118642</v>
      </c>
      <c r="K13" s="76">
        <f t="shared" si="19"/>
        <v>0.43283582089552236</v>
      </c>
      <c r="L13" s="97">
        <f t="shared" ref="L13" si="20">(L11/L12)</f>
        <v>0.44956772334293948</v>
      </c>
      <c r="M13" s="106"/>
      <c r="N13" s="106"/>
      <c r="O13" s="106"/>
      <c r="P13" s="106"/>
      <c r="Q13" s="76">
        <f t="shared" ref="Q13:R13" si="21">(Q11/Q12)</f>
        <v>0.31395348837209303</v>
      </c>
      <c r="R13" s="76">
        <f t="shared" si="21"/>
        <v>0.33333333333333331</v>
      </c>
      <c r="S13" s="76">
        <f>(S11/S12)</f>
        <v>0.3888888888888889</v>
      </c>
      <c r="T13" s="96">
        <f>(T11/T12)</f>
        <v>0.42499999999999999</v>
      </c>
      <c r="U13" s="96">
        <f>(U11/U12)</f>
        <v>0.55294117647058827</v>
      </c>
      <c r="V13" s="97">
        <f t="shared" ref="V13:AA13" si="22">(V11/V12)</f>
        <v>0.40284360189573459</v>
      </c>
      <c r="W13" s="106"/>
      <c r="X13" s="106"/>
      <c r="Y13" s="106"/>
      <c r="Z13" s="106"/>
      <c r="AA13" s="104">
        <f t="shared" si="22"/>
        <v>0.42392717815344605</v>
      </c>
      <c r="AB13" s="110"/>
      <c r="AC13" s="110"/>
      <c r="AD13" s="110"/>
      <c r="AE13" s="110"/>
    </row>
    <row r="14" spans="2:31" ht="24" x14ac:dyDescent="0.25">
      <c r="B14" s="26" t="s">
        <v>316</v>
      </c>
      <c r="C14" s="116" t="s">
        <v>307</v>
      </c>
      <c r="D14" s="116">
        <v>58</v>
      </c>
      <c r="E14" s="116">
        <v>66</v>
      </c>
      <c r="F14" s="116">
        <v>84</v>
      </c>
      <c r="G14" s="117">
        <v>68</v>
      </c>
      <c r="H14" s="117">
        <v>72</v>
      </c>
      <c r="I14" s="117">
        <v>37</v>
      </c>
      <c r="J14" s="117">
        <v>57</v>
      </c>
      <c r="K14" s="117">
        <v>50</v>
      </c>
      <c r="L14" s="280">
        <f t="shared" si="0"/>
        <v>284</v>
      </c>
      <c r="M14" s="281">
        <f t="shared" si="1"/>
        <v>56.8</v>
      </c>
      <c r="N14" s="118">
        <f t="shared" si="2"/>
        <v>35</v>
      </c>
      <c r="O14" s="119">
        <f t="shared" si="3"/>
        <v>12.607934009979589</v>
      </c>
      <c r="P14" s="118">
        <f>(U14-M14)</f>
        <v>39.200000000000003</v>
      </c>
      <c r="Q14" s="117">
        <v>60</v>
      </c>
      <c r="R14" s="117">
        <v>48</v>
      </c>
      <c r="S14" s="117">
        <v>68</v>
      </c>
      <c r="T14" s="120">
        <v>60</v>
      </c>
      <c r="U14" s="120">
        <v>96</v>
      </c>
      <c r="V14" s="118">
        <f>SUM(Q14:U14)</f>
        <v>332</v>
      </c>
      <c r="W14" s="118">
        <f>AVERAGE(Q14:U14)</f>
        <v>66.400000000000006</v>
      </c>
      <c r="X14" s="118">
        <f>MAX(Q14:U14)-MIN(Q14:U14)</f>
        <v>48</v>
      </c>
      <c r="Y14" s="119">
        <f>_xlfn.STDEV.P(Q14:U14)</f>
        <v>16.119553343687908</v>
      </c>
      <c r="Z14" s="118">
        <f>(U14-W14)</f>
        <v>29.599999999999994</v>
      </c>
      <c r="AA14" s="121">
        <f t="shared" si="4"/>
        <v>616</v>
      </c>
      <c r="AB14" s="122">
        <f t="shared" si="5"/>
        <v>61.6</v>
      </c>
      <c r="AC14" s="121">
        <f t="shared" si="6"/>
        <v>59</v>
      </c>
      <c r="AD14" s="122">
        <f t="shared" si="7"/>
        <v>15.24598307751914</v>
      </c>
      <c r="AE14" s="122">
        <f>(U14-AB14)</f>
        <v>34.4</v>
      </c>
    </row>
    <row r="15" spans="2:31" ht="24" x14ac:dyDescent="0.25">
      <c r="B15" s="147" t="s">
        <v>432</v>
      </c>
      <c r="C15" s="148" t="s">
        <v>307</v>
      </c>
      <c r="D15" s="148">
        <v>95</v>
      </c>
      <c r="E15" s="148">
        <v>108</v>
      </c>
      <c r="F15" s="148">
        <v>144</v>
      </c>
      <c r="G15" s="149">
        <v>141</v>
      </c>
      <c r="H15" s="149">
        <v>144</v>
      </c>
      <c r="I15" s="149">
        <v>90</v>
      </c>
      <c r="J15" s="149">
        <v>103</v>
      </c>
      <c r="K15" s="149">
        <v>111</v>
      </c>
      <c r="L15" s="10">
        <f t="shared" si="0"/>
        <v>589</v>
      </c>
      <c r="M15" s="70">
        <f t="shared" si="1"/>
        <v>117.8</v>
      </c>
      <c r="N15" s="15">
        <f t="shared" si="2"/>
        <v>54</v>
      </c>
      <c r="O15" s="69">
        <f t="shared" si="3"/>
        <v>21.273457640919588</v>
      </c>
      <c r="P15" s="69">
        <f>(U15-M15)</f>
        <v>57.2</v>
      </c>
      <c r="Q15" s="149">
        <v>168</v>
      </c>
      <c r="R15" s="149">
        <v>150</v>
      </c>
      <c r="S15" s="149">
        <v>162</v>
      </c>
      <c r="T15" s="151">
        <v>144</v>
      </c>
      <c r="U15" s="151">
        <v>175</v>
      </c>
      <c r="V15" s="150">
        <f>SUM(Q15:U15)</f>
        <v>799</v>
      </c>
      <c r="W15" s="69">
        <f>AVERAGE(Q15:U15)</f>
        <v>159.80000000000001</v>
      </c>
      <c r="X15" s="150">
        <f>MAX(Q15:U15)</f>
        <v>175</v>
      </c>
      <c r="Y15" s="69">
        <f>_xlfn.STDEV.P(Q15:U15)</f>
        <v>11.391224692718513</v>
      </c>
      <c r="Z15" s="69">
        <f>(U15-W15)</f>
        <v>15.199999999999989</v>
      </c>
      <c r="AA15" s="17">
        <f t="shared" si="4"/>
        <v>1388</v>
      </c>
      <c r="AB15" s="73">
        <f t="shared" si="5"/>
        <v>138.80000000000001</v>
      </c>
      <c r="AC15" s="17">
        <f t="shared" si="6"/>
        <v>85</v>
      </c>
      <c r="AD15" s="73">
        <f t="shared" si="7"/>
        <v>27.058455240460422</v>
      </c>
      <c r="AE15" s="73">
        <f>(U15-AB15)</f>
        <v>36.199999999999989</v>
      </c>
    </row>
    <row r="16" spans="2:31" x14ac:dyDescent="0.25">
      <c r="B16" s="61" t="s">
        <v>28</v>
      </c>
      <c r="C16" s="68" t="s">
        <v>307</v>
      </c>
      <c r="D16" s="245">
        <f>(D14/D15)</f>
        <v>0.61052631578947369</v>
      </c>
      <c r="E16" s="245">
        <f t="shared" ref="E16:H16" si="23">(E14/E15)</f>
        <v>0.61111111111111116</v>
      </c>
      <c r="F16" s="245">
        <f t="shared" si="23"/>
        <v>0.58333333333333337</v>
      </c>
      <c r="G16" s="75">
        <f t="shared" si="23"/>
        <v>0.48226950354609927</v>
      </c>
      <c r="H16" s="75">
        <f t="shared" si="23"/>
        <v>0.5</v>
      </c>
      <c r="I16" s="75">
        <f>(I14/I15)</f>
        <v>0.41111111111111109</v>
      </c>
      <c r="J16" s="75">
        <f t="shared" ref="J16:K16" si="24">(J14/J15)</f>
        <v>0.55339805825242716</v>
      </c>
      <c r="K16" s="75">
        <f t="shared" si="24"/>
        <v>0.45045045045045046</v>
      </c>
      <c r="L16" s="113">
        <f t="shared" ref="L16" si="25">(L14/L15)</f>
        <v>0.48217317487266553</v>
      </c>
      <c r="M16" s="157"/>
      <c r="N16" s="157"/>
      <c r="O16" s="157"/>
      <c r="P16" s="157"/>
      <c r="Q16" s="75">
        <f t="shared" ref="Q16:T16" si="26">(Q14/Q15)</f>
        <v>0.35714285714285715</v>
      </c>
      <c r="R16" s="75">
        <f t="shared" si="26"/>
        <v>0.32</v>
      </c>
      <c r="S16" s="75">
        <f t="shared" si="26"/>
        <v>0.41975308641975306</v>
      </c>
      <c r="T16" s="111">
        <f t="shared" si="26"/>
        <v>0.41666666666666669</v>
      </c>
      <c r="U16" s="111">
        <f t="shared" ref="U16:V16" si="27">(U14/U15)</f>
        <v>0.5485714285714286</v>
      </c>
      <c r="V16" s="113">
        <f t="shared" si="27"/>
        <v>0.41551939924906134</v>
      </c>
      <c r="W16" s="157"/>
      <c r="X16" s="157"/>
      <c r="Y16" s="157"/>
      <c r="Z16" s="157"/>
      <c r="AA16" s="112">
        <f>(AA14/AA15)</f>
        <v>0.44380403458213258</v>
      </c>
      <c r="AB16" s="156"/>
      <c r="AC16" s="156"/>
      <c r="AD16" s="156"/>
      <c r="AE16" s="156"/>
    </row>
    <row r="17" spans="2:31" x14ac:dyDescent="0.25">
      <c r="B17" s="294" t="s">
        <v>339</v>
      </c>
      <c r="C17" s="294"/>
      <c r="D17" s="294"/>
      <c r="E17" s="294"/>
      <c r="F17" s="294"/>
      <c r="G17" s="294"/>
      <c r="H17" s="294"/>
      <c r="I17" s="294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</row>
    <row r="19" spans="2:31" x14ac:dyDescent="0.25">
      <c r="B19" s="271"/>
      <c r="C19" s="283" t="s">
        <v>293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</row>
    <row r="20" spans="2:31" ht="24.75" thickBot="1" x14ac:dyDescent="0.3">
      <c r="B20" s="18"/>
      <c r="C20" s="19">
        <v>2009</v>
      </c>
      <c r="D20" s="19">
        <v>2010</v>
      </c>
      <c r="E20" s="19">
        <v>2011</v>
      </c>
      <c r="F20" s="19">
        <v>2012</v>
      </c>
      <c r="G20" s="20">
        <v>2013</v>
      </c>
      <c r="H20" s="20">
        <v>2014</v>
      </c>
      <c r="I20" s="20">
        <v>2015</v>
      </c>
      <c r="J20" s="20">
        <v>2016</v>
      </c>
      <c r="K20" s="20">
        <v>2017</v>
      </c>
      <c r="L20" s="21" t="s">
        <v>0</v>
      </c>
      <c r="M20" s="21" t="s">
        <v>1</v>
      </c>
      <c r="N20" s="21" t="s">
        <v>2</v>
      </c>
      <c r="O20" s="21" t="s">
        <v>3</v>
      </c>
      <c r="P20" s="21" t="s">
        <v>435</v>
      </c>
      <c r="Q20" s="20">
        <v>2018</v>
      </c>
      <c r="R20" s="20">
        <v>2019</v>
      </c>
      <c r="S20" s="20">
        <v>2020</v>
      </c>
      <c r="T20" s="22">
        <v>2021</v>
      </c>
      <c r="U20" s="22">
        <v>2022</v>
      </c>
      <c r="V20" s="21" t="s">
        <v>0</v>
      </c>
      <c r="W20" s="21" t="s">
        <v>1</v>
      </c>
      <c r="X20" s="21" t="s">
        <v>2</v>
      </c>
      <c r="Y20" s="21" t="s">
        <v>3</v>
      </c>
      <c r="Z20" s="21" t="s">
        <v>435</v>
      </c>
      <c r="AA20" s="23" t="s">
        <v>5</v>
      </c>
      <c r="AB20" s="23" t="s">
        <v>6</v>
      </c>
      <c r="AC20" s="23" t="s">
        <v>7</v>
      </c>
      <c r="AD20" s="23" t="s">
        <v>8</v>
      </c>
      <c r="AE20" s="23" t="s">
        <v>435</v>
      </c>
    </row>
    <row r="21" spans="2:31" ht="24" x14ac:dyDescent="0.25">
      <c r="B21" s="26" t="s">
        <v>227</v>
      </c>
      <c r="C21" s="13" t="s">
        <v>307</v>
      </c>
      <c r="D21" s="13">
        <v>5</v>
      </c>
      <c r="E21" s="13">
        <v>1</v>
      </c>
      <c r="F21" s="13">
        <v>4</v>
      </c>
      <c r="G21" s="14">
        <v>1</v>
      </c>
      <c r="H21" s="14">
        <v>3</v>
      </c>
      <c r="I21" s="14">
        <v>0</v>
      </c>
      <c r="J21" s="14">
        <v>3</v>
      </c>
      <c r="K21" s="14">
        <v>3</v>
      </c>
      <c r="L21" s="15">
        <f>SUM(G21:K21)</f>
        <v>10</v>
      </c>
      <c r="M21" s="69">
        <f>AVERAGE(G21:K21)</f>
        <v>2</v>
      </c>
      <c r="N21" s="15">
        <f>MAX(G21:K21)-MIN(G21:K21)</f>
        <v>3</v>
      </c>
      <c r="O21" s="69">
        <f>_xlfn.STDEV.P(G21:K21)</f>
        <v>1.2649110640673518</v>
      </c>
      <c r="P21" s="69">
        <f>(U21-M21)</f>
        <v>0</v>
      </c>
      <c r="Q21" s="14">
        <v>2</v>
      </c>
      <c r="R21" s="14">
        <v>2</v>
      </c>
      <c r="S21" s="14">
        <v>0</v>
      </c>
      <c r="T21" s="16">
        <v>3</v>
      </c>
      <c r="U21" s="16">
        <v>2</v>
      </c>
      <c r="V21" s="15">
        <f>SUM(Q21:U21)</f>
        <v>9</v>
      </c>
      <c r="W21" s="69">
        <f>AVERAGE(Q21:U21)</f>
        <v>1.8</v>
      </c>
      <c r="X21" s="15">
        <f>MAX(Q21:U21)-MIN(Q21:U21)</f>
        <v>3</v>
      </c>
      <c r="Y21" s="69">
        <f>_xlfn.STDEV.P(Q21:U21,F21:K21)</f>
        <v>1.2398346997259868</v>
      </c>
      <c r="Z21" s="69">
        <f>(U21-W21)</f>
        <v>0.19999999999999996</v>
      </c>
      <c r="AA21" s="17">
        <f>SUM(Q21:U21,G21:K21)</f>
        <v>19</v>
      </c>
      <c r="AB21" s="17">
        <f>AVERAGE(Q21:U21,G21:K21)</f>
        <v>1.9</v>
      </c>
      <c r="AC21" s="17">
        <f>MAX(Q21:U21,G21:K21)-MIN(Q21:U21,G21:K21)</f>
        <v>3</v>
      </c>
      <c r="AD21" s="73">
        <f>_xlfn.STDEV.P(Q21:U21,G21:K21)</f>
        <v>1.1357816691600546</v>
      </c>
      <c r="AE21" s="73">
        <f>(U21/AB21)</f>
        <v>1.0526315789473684</v>
      </c>
    </row>
    <row r="22" spans="2:31" ht="15.75" thickBot="1" x14ac:dyDescent="0.3">
      <c r="B22" s="58" t="s">
        <v>28</v>
      </c>
      <c r="C22" s="35" t="s">
        <v>307</v>
      </c>
      <c r="D22" s="191">
        <f>(D21/D35)</f>
        <v>0.17857142857142858</v>
      </c>
      <c r="E22" s="191">
        <f t="shared" ref="E22:H22" si="28">(E21/E35)</f>
        <v>3.125E-2</v>
      </c>
      <c r="F22" s="191">
        <f t="shared" si="28"/>
        <v>0.11764705882352941</v>
      </c>
      <c r="G22" s="76">
        <f t="shared" si="28"/>
        <v>3.4482758620689655E-2</v>
      </c>
      <c r="H22" s="76">
        <f t="shared" si="28"/>
        <v>9.0909090909090912E-2</v>
      </c>
      <c r="I22" s="76">
        <f>(I21/I35)</f>
        <v>0</v>
      </c>
      <c r="J22" s="76">
        <f t="shared" ref="J22:K22" si="29">(J21/J35)</f>
        <v>0.14285714285714285</v>
      </c>
      <c r="K22" s="76">
        <f t="shared" si="29"/>
        <v>0.15</v>
      </c>
      <c r="L22" s="97">
        <f t="shared" ref="L22" si="30">(L21/L35)</f>
        <v>8.4033613445378158E-2</v>
      </c>
      <c r="M22" s="133"/>
      <c r="N22" s="133"/>
      <c r="O22" s="133"/>
      <c r="P22" s="133"/>
      <c r="Q22" s="76">
        <f t="shared" ref="Q22:T22" si="31">(Q21/Q35)</f>
        <v>9.0909090909090912E-2</v>
      </c>
      <c r="R22" s="76">
        <f t="shared" si="31"/>
        <v>0.11764705882352941</v>
      </c>
      <c r="S22" s="76">
        <f t="shared" si="31"/>
        <v>0</v>
      </c>
      <c r="T22" s="96">
        <f t="shared" si="31"/>
        <v>0.125</v>
      </c>
      <c r="U22" s="96">
        <f t="shared" ref="U22:AA22" si="32">(U21/U35)</f>
        <v>6.4516129032258063E-2</v>
      </c>
      <c r="V22" s="97">
        <f t="shared" si="32"/>
        <v>7.5630252100840331E-2</v>
      </c>
      <c r="W22" s="133"/>
      <c r="X22" s="133"/>
      <c r="Y22" s="133"/>
      <c r="Z22" s="133"/>
      <c r="AA22" s="104">
        <f t="shared" si="32"/>
        <v>7.9831932773109238E-2</v>
      </c>
      <c r="AB22" s="279"/>
      <c r="AC22" s="279"/>
      <c r="AD22" s="279"/>
      <c r="AE22" s="279"/>
    </row>
    <row r="23" spans="2:31" ht="24" x14ac:dyDescent="0.25">
      <c r="B23" s="26" t="s">
        <v>228</v>
      </c>
      <c r="C23" s="13" t="s">
        <v>307</v>
      </c>
      <c r="D23" s="13">
        <v>9</v>
      </c>
      <c r="E23" s="13">
        <v>13</v>
      </c>
      <c r="F23" s="13">
        <v>15</v>
      </c>
      <c r="G23" s="14">
        <v>15</v>
      </c>
      <c r="H23" s="14">
        <v>8</v>
      </c>
      <c r="I23" s="14">
        <v>7</v>
      </c>
      <c r="J23" s="14">
        <v>9</v>
      </c>
      <c r="K23" s="14">
        <v>8</v>
      </c>
      <c r="L23" s="15">
        <f t="shared" ref="L23:L36" si="33">SUM(G23:K23)</f>
        <v>47</v>
      </c>
      <c r="M23" s="69">
        <f t="shared" ref="M23:M36" si="34">AVERAGE(G23:K23)</f>
        <v>9.4</v>
      </c>
      <c r="N23" s="15">
        <f t="shared" ref="N23:N36" si="35">MAX(G23:K23)-MIN(G23:K23)</f>
        <v>8</v>
      </c>
      <c r="O23" s="69">
        <f t="shared" ref="O23:O36" si="36">_xlfn.STDEV.P(G23:K23)</f>
        <v>2.8705400188814649</v>
      </c>
      <c r="P23" s="69">
        <f>(U23-M23)</f>
        <v>11.6</v>
      </c>
      <c r="Q23" s="14">
        <v>7</v>
      </c>
      <c r="R23" s="14">
        <v>11</v>
      </c>
      <c r="S23" s="14">
        <v>17</v>
      </c>
      <c r="T23" s="16">
        <v>15</v>
      </c>
      <c r="U23" s="16">
        <v>21</v>
      </c>
      <c r="V23" s="15">
        <f>SUM(Q23:U23)</f>
        <v>71</v>
      </c>
      <c r="W23" s="69">
        <f>AVERAGE(Q23:U23)</f>
        <v>14.2</v>
      </c>
      <c r="X23" s="15">
        <f>MAX(Q23:U23)-MIN(Q23:U23)</f>
        <v>14</v>
      </c>
      <c r="Y23" s="69">
        <f>_xlfn.STDEV.P(Q23:U23,F23:K23)</f>
        <v>4.5217564056166868</v>
      </c>
      <c r="Z23" s="69">
        <f t="shared" ref="Z23:Z33" si="37">(U23-W23)</f>
        <v>6.8000000000000007</v>
      </c>
      <c r="AA23" s="17">
        <f t="shared" ref="AA23:AA36" si="38">SUM(Q23:U23,G23:K23)</f>
        <v>118</v>
      </c>
      <c r="AB23" s="17">
        <f t="shared" ref="AB23:AB36" si="39">AVERAGE(Q23:U23,G23:K23)</f>
        <v>11.8</v>
      </c>
      <c r="AC23" s="17">
        <f t="shared" ref="AC23:AC36" si="40">MAX(Q23:U23,G23:K23)-MIN(Q23:U23,G23:K23)</f>
        <v>14</v>
      </c>
      <c r="AD23" s="73">
        <f t="shared" ref="AD23:AD36" si="41">_xlfn.STDEV.P(Q23:U23,G23:K23)</f>
        <v>4.6432747064975599</v>
      </c>
      <c r="AE23" s="73">
        <f t="shared" ref="AE23:AE33" si="42">(U23/AB23)</f>
        <v>1.7796610169491525</v>
      </c>
    </row>
    <row r="24" spans="2:31" ht="15.75" thickBot="1" x14ac:dyDescent="0.3">
      <c r="B24" s="58" t="s">
        <v>28</v>
      </c>
      <c r="C24" s="35" t="s">
        <v>307</v>
      </c>
      <c r="D24" s="191">
        <f>(D23/D35)</f>
        <v>0.32142857142857145</v>
      </c>
      <c r="E24" s="191">
        <f t="shared" ref="E24:H24" si="43">(E23/E35)</f>
        <v>0.40625</v>
      </c>
      <c r="F24" s="191">
        <f t="shared" si="43"/>
        <v>0.44117647058823528</v>
      </c>
      <c r="G24" s="76">
        <f t="shared" si="43"/>
        <v>0.51724137931034486</v>
      </c>
      <c r="H24" s="76">
        <f t="shared" si="43"/>
        <v>0.24242424242424243</v>
      </c>
      <c r="I24" s="76">
        <f>(I23/I35)</f>
        <v>0.4375</v>
      </c>
      <c r="J24" s="76">
        <f t="shared" ref="J24:K24" si="44">(J23/J35)</f>
        <v>0.42857142857142855</v>
      </c>
      <c r="K24" s="76">
        <f t="shared" si="44"/>
        <v>0.4</v>
      </c>
      <c r="L24" s="97">
        <f t="shared" ref="L24" si="45">(L23/L35)</f>
        <v>0.3949579831932773</v>
      </c>
      <c r="M24" s="133"/>
      <c r="N24" s="133"/>
      <c r="O24" s="133"/>
      <c r="P24" s="133"/>
      <c r="Q24" s="76">
        <f t="shared" ref="Q24:T24" si="46">(Q23/Q35)</f>
        <v>0.31818181818181818</v>
      </c>
      <c r="R24" s="76">
        <f t="shared" si="46"/>
        <v>0.6470588235294118</v>
      </c>
      <c r="S24" s="76">
        <f t="shared" si="46"/>
        <v>0.68</v>
      </c>
      <c r="T24" s="96">
        <f t="shared" si="46"/>
        <v>0.625</v>
      </c>
      <c r="U24" s="96">
        <f t="shared" ref="U24:AA24" si="47">(U23/U35)</f>
        <v>0.67741935483870963</v>
      </c>
      <c r="V24" s="97">
        <f t="shared" si="47"/>
        <v>0.59663865546218486</v>
      </c>
      <c r="W24" s="133"/>
      <c r="X24" s="133"/>
      <c r="Y24" s="133"/>
      <c r="Z24" s="133"/>
      <c r="AA24" s="104">
        <f t="shared" si="47"/>
        <v>0.49579831932773111</v>
      </c>
      <c r="AB24" s="279"/>
      <c r="AC24" s="279"/>
      <c r="AD24" s="279"/>
      <c r="AE24" s="279"/>
    </row>
    <row r="25" spans="2:31" x14ac:dyDescent="0.25">
      <c r="B25" s="26" t="s">
        <v>84</v>
      </c>
      <c r="C25" s="13" t="s">
        <v>307</v>
      </c>
      <c r="D25" s="13">
        <v>7</v>
      </c>
      <c r="E25" s="13">
        <v>6</v>
      </c>
      <c r="F25" s="13">
        <v>6</v>
      </c>
      <c r="G25" s="14">
        <v>6</v>
      </c>
      <c r="H25" s="14">
        <v>8</v>
      </c>
      <c r="I25" s="14">
        <v>7</v>
      </c>
      <c r="J25" s="14">
        <v>7</v>
      </c>
      <c r="K25" s="14">
        <v>1</v>
      </c>
      <c r="L25" s="15">
        <f t="shared" si="33"/>
        <v>29</v>
      </c>
      <c r="M25" s="69">
        <f t="shared" si="34"/>
        <v>5.8</v>
      </c>
      <c r="N25" s="15">
        <f t="shared" si="35"/>
        <v>7</v>
      </c>
      <c r="O25" s="69">
        <f t="shared" si="36"/>
        <v>2.4819347291981715</v>
      </c>
      <c r="P25" s="69">
        <f>(U25-M25)</f>
        <v>-0.79999999999999982</v>
      </c>
      <c r="Q25" s="14">
        <v>6</v>
      </c>
      <c r="R25" s="14">
        <v>3</v>
      </c>
      <c r="S25" s="14">
        <v>4</v>
      </c>
      <c r="T25" s="16">
        <v>5</v>
      </c>
      <c r="U25" s="16">
        <v>5</v>
      </c>
      <c r="V25" s="15">
        <f>SUM(Q25:U25)</f>
        <v>23</v>
      </c>
      <c r="W25" s="69">
        <f>AVERAGE(Q25:U25)</f>
        <v>4.5999999999999996</v>
      </c>
      <c r="X25" s="15">
        <f>MAX(Q25:U25)-MIN(Q25:U25)</f>
        <v>3</v>
      </c>
      <c r="Y25" s="69">
        <f>_xlfn.STDEV.P(Q25:U25,F25:K25)</f>
        <v>1.9112541856026035</v>
      </c>
      <c r="Z25" s="69">
        <f t="shared" si="37"/>
        <v>0.40000000000000036</v>
      </c>
      <c r="AA25" s="17">
        <f t="shared" si="38"/>
        <v>52</v>
      </c>
      <c r="AB25" s="17">
        <f t="shared" si="39"/>
        <v>5.2</v>
      </c>
      <c r="AC25" s="17">
        <f t="shared" si="40"/>
        <v>7</v>
      </c>
      <c r="AD25" s="73">
        <f t="shared" si="41"/>
        <v>1.9899748742132399</v>
      </c>
      <c r="AE25" s="73">
        <f t="shared" si="42"/>
        <v>0.96153846153846145</v>
      </c>
    </row>
    <row r="26" spans="2:31" ht="15.75" thickBot="1" x14ac:dyDescent="0.3">
      <c r="B26" s="58" t="s">
        <v>28</v>
      </c>
      <c r="C26" s="35" t="s">
        <v>307</v>
      </c>
      <c r="D26" s="191">
        <f>(D25/D35)</f>
        <v>0.25</v>
      </c>
      <c r="E26" s="191">
        <f t="shared" ref="E26:H26" si="48">(E25/E35)</f>
        <v>0.1875</v>
      </c>
      <c r="F26" s="191">
        <f t="shared" si="48"/>
        <v>0.17647058823529413</v>
      </c>
      <c r="G26" s="76">
        <f t="shared" si="48"/>
        <v>0.20689655172413793</v>
      </c>
      <c r="H26" s="76">
        <f t="shared" si="48"/>
        <v>0.24242424242424243</v>
      </c>
      <c r="I26" s="76">
        <f>(I25/I35)</f>
        <v>0.4375</v>
      </c>
      <c r="J26" s="76">
        <f t="shared" ref="J26:K26" si="49">(J25/J35)</f>
        <v>0.33333333333333331</v>
      </c>
      <c r="K26" s="76">
        <f t="shared" si="49"/>
        <v>0.05</v>
      </c>
      <c r="L26" s="97">
        <f t="shared" ref="L26" si="50">(L25/L35)</f>
        <v>0.24369747899159663</v>
      </c>
      <c r="M26" s="133"/>
      <c r="N26" s="133"/>
      <c r="O26" s="133"/>
      <c r="P26" s="133"/>
      <c r="Q26" s="76">
        <f t="shared" ref="Q26:T26" si="51">(Q25/Q35)</f>
        <v>0.27272727272727271</v>
      </c>
      <c r="R26" s="76">
        <f t="shared" si="51"/>
        <v>0.17647058823529413</v>
      </c>
      <c r="S26" s="76">
        <f t="shared" si="51"/>
        <v>0.16</v>
      </c>
      <c r="T26" s="96">
        <f t="shared" si="51"/>
        <v>0.20833333333333334</v>
      </c>
      <c r="U26" s="96">
        <f t="shared" ref="U26:AA26" si="52">(U25/U35)</f>
        <v>0.16129032258064516</v>
      </c>
      <c r="V26" s="97">
        <f t="shared" si="52"/>
        <v>0.19327731092436976</v>
      </c>
      <c r="W26" s="133"/>
      <c r="X26" s="133"/>
      <c r="Y26" s="133"/>
      <c r="Z26" s="133"/>
      <c r="AA26" s="104">
        <f t="shared" si="52"/>
        <v>0.21848739495798319</v>
      </c>
      <c r="AB26" s="279"/>
      <c r="AC26" s="279"/>
      <c r="AD26" s="279"/>
      <c r="AE26" s="279"/>
    </row>
    <row r="27" spans="2:31" x14ac:dyDescent="0.25">
      <c r="B27" s="26" t="s">
        <v>229</v>
      </c>
      <c r="C27" s="13" t="s">
        <v>307</v>
      </c>
      <c r="D27" s="13">
        <v>0</v>
      </c>
      <c r="E27" s="13">
        <v>0</v>
      </c>
      <c r="F27" s="13">
        <v>1</v>
      </c>
      <c r="G27" s="14">
        <v>2</v>
      </c>
      <c r="H27" s="14">
        <v>0</v>
      </c>
      <c r="I27" s="14">
        <v>2</v>
      </c>
      <c r="J27" s="14">
        <v>0</v>
      </c>
      <c r="K27" s="14">
        <v>2</v>
      </c>
      <c r="L27" s="15">
        <f t="shared" si="33"/>
        <v>6</v>
      </c>
      <c r="M27" s="69">
        <f t="shared" si="34"/>
        <v>1.2</v>
      </c>
      <c r="N27" s="15">
        <f t="shared" si="35"/>
        <v>2</v>
      </c>
      <c r="O27" s="69">
        <f t="shared" si="36"/>
        <v>0.9797958971132712</v>
      </c>
      <c r="P27" s="69">
        <f>(U27-M27)</f>
        <v>2.8</v>
      </c>
      <c r="Q27" s="14">
        <v>3</v>
      </c>
      <c r="R27" s="14">
        <v>3</v>
      </c>
      <c r="S27" s="14">
        <v>3</v>
      </c>
      <c r="T27" s="16">
        <v>1</v>
      </c>
      <c r="U27" s="16">
        <v>4</v>
      </c>
      <c r="V27" s="15">
        <f>SUM(Q27:U27)</f>
        <v>14</v>
      </c>
      <c r="W27" s="69">
        <f>AVERAGE(Q27:U27)</f>
        <v>2.8</v>
      </c>
      <c r="X27" s="15">
        <f>MAX(Q27:U27)-MIN(Q27:U27)</f>
        <v>3</v>
      </c>
      <c r="Y27" s="69">
        <f>_xlfn.STDEV.P(Q27:U27,F27:K27)</f>
        <v>1.2398346997259868</v>
      </c>
      <c r="Z27" s="69">
        <f t="shared" si="37"/>
        <v>1.2000000000000002</v>
      </c>
      <c r="AA27" s="17">
        <f t="shared" si="38"/>
        <v>20</v>
      </c>
      <c r="AB27" s="17">
        <f t="shared" si="39"/>
        <v>2</v>
      </c>
      <c r="AC27" s="17">
        <f t="shared" si="40"/>
        <v>4</v>
      </c>
      <c r="AD27" s="73">
        <f t="shared" si="41"/>
        <v>1.2649110640673518</v>
      </c>
      <c r="AE27" s="73">
        <f t="shared" si="42"/>
        <v>2</v>
      </c>
    </row>
    <row r="28" spans="2:31" ht="15.75" thickBot="1" x14ac:dyDescent="0.3">
      <c r="B28" s="58" t="s">
        <v>28</v>
      </c>
      <c r="C28" s="35" t="s">
        <v>307</v>
      </c>
      <c r="D28" s="191">
        <f>(D27/D35)</f>
        <v>0</v>
      </c>
      <c r="E28" s="191">
        <f t="shared" ref="E28:H28" si="53">(E27/E35)</f>
        <v>0</v>
      </c>
      <c r="F28" s="191">
        <f t="shared" si="53"/>
        <v>2.9411764705882353E-2</v>
      </c>
      <c r="G28" s="76">
        <f t="shared" si="53"/>
        <v>6.8965517241379309E-2</v>
      </c>
      <c r="H28" s="76">
        <f t="shared" si="53"/>
        <v>0</v>
      </c>
      <c r="I28" s="76">
        <f>(I27/I35)</f>
        <v>0.125</v>
      </c>
      <c r="J28" s="76">
        <f t="shared" ref="J28:K28" si="54">(J27/J35)</f>
        <v>0</v>
      </c>
      <c r="K28" s="76">
        <f t="shared" si="54"/>
        <v>0.1</v>
      </c>
      <c r="L28" s="97">
        <f t="shared" ref="L28" si="55">(L27/L35)</f>
        <v>5.0420168067226892E-2</v>
      </c>
      <c r="M28" s="133"/>
      <c r="N28" s="133"/>
      <c r="O28" s="133"/>
      <c r="P28" s="133"/>
      <c r="Q28" s="76">
        <f t="shared" ref="Q28:T28" si="56">(Q27/Q35)</f>
        <v>0.13636363636363635</v>
      </c>
      <c r="R28" s="76">
        <f t="shared" si="56"/>
        <v>0.17647058823529413</v>
      </c>
      <c r="S28" s="76">
        <f t="shared" si="56"/>
        <v>0.12</v>
      </c>
      <c r="T28" s="96">
        <f t="shared" si="56"/>
        <v>4.1666666666666664E-2</v>
      </c>
      <c r="U28" s="96">
        <f t="shared" ref="U28:AA28" si="57">(U27/U35)</f>
        <v>0.12903225806451613</v>
      </c>
      <c r="V28" s="97">
        <f t="shared" si="57"/>
        <v>0.11764705882352941</v>
      </c>
      <c r="W28" s="133"/>
      <c r="X28" s="133"/>
      <c r="Y28" s="133"/>
      <c r="Z28" s="133"/>
      <c r="AA28" s="104">
        <f t="shared" si="57"/>
        <v>8.4033613445378158E-2</v>
      </c>
      <c r="AB28" s="279"/>
      <c r="AC28" s="279"/>
      <c r="AD28" s="279"/>
      <c r="AE28" s="279"/>
    </row>
    <row r="29" spans="2:31" x14ac:dyDescent="0.25">
      <c r="B29" s="26" t="s">
        <v>230</v>
      </c>
      <c r="C29" s="13" t="s">
        <v>307</v>
      </c>
      <c r="D29" s="13">
        <v>2</v>
      </c>
      <c r="E29" s="13">
        <v>3</v>
      </c>
      <c r="F29" s="13">
        <v>8</v>
      </c>
      <c r="G29" s="14">
        <v>4</v>
      </c>
      <c r="H29" s="14">
        <v>3</v>
      </c>
      <c r="I29" s="14">
        <v>2</v>
      </c>
      <c r="J29" s="14">
        <v>2</v>
      </c>
      <c r="K29" s="14">
        <v>6</v>
      </c>
      <c r="L29" s="15">
        <f t="shared" si="33"/>
        <v>17</v>
      </c>
      <c r="M29" s="69">
        <f t="shared" si="34"/>
        <v>3.4</v>
      </c>
      <c r="N29" s="15">
        <f t="shared" si="35"/>
        <v>4</v>
      </c>
      <c r="O29" s="69">
        <f t="shared" si="36"/>
        <v>1.4966629547095767</v>
      </c>
      <c r="P29" s="69">
        <f>(U29-M29)</f>
        <v>4.5999999999999996</v>
      </c>
      <c r="Q29" s="14">
        <v>6</v>
      </c>
      <c r="R29" s="14">
        <v>3</v>
      </c>
      <c r="S29" s="14">
        <v>6</v>
      </c>
      <c r="T29" s="16">
        <v>2</v>
      </c>
      <c r="U29" s="16">
        <v>8</v>
      </c>
      <c r="V29" s="15">
        <f>SUM(Q29:U29)</f>
        <v>25</v>
      </c>
      <c r="W29" s="69">
        <f>AVERAGE(Q29:U29)</f>
        <v>5</v>
      </c>
      <c r="X29" s="15">
        <f>MAX(Q29:U29)-MIN(Q29:U29)</f>
        <v>6</v>
      </c>
      <c r="Y29" s="69">
        <f>_xlfn.STDEV.P(Q29:U29,F29:K29)</f>
        <v>2.2305171175245992</v>
      </c>
      <c r="Z29" s="69">
        <f t="shared" si="37"/>
        <v>3</v>
      </c>
      <c r="AA29" s="17">
        <f t="shared" si="38"/>
        <v>42</v>
      </c>
      <c r="AB29" s="17">
        <f t="shared" si="39"/>
        <v>4.2</v>
      </c>
      <c r="AC29" s="17">
        <f t="shared" si="40"/>
        <v>6</v>
      </c>
      <c r="AD29" s="73">
        <f t="shared" si="41"/>
        <v>2.0396078054371141</v>
      </c>
      <c r="AE29" s="73">
        <f t="shared" si="42"/>
        <v>1.9047619047619047</v>
      </c>
    </row>
    <row r="30" spans="2:31" ht="15.75" thickBot="1" x14ac:dyDescent="0.3">
      <c r="B30" s="58" t="s">
        <v>28</v>
      </c>
      <c r="C30" s="35" t="s">
        <v>307</v>
      </c>
      <c r="D30" s="191">
        <f>(D29/D35)</f>
        <v>7.1428571428571425E-2</v>
      </c>
      <c r="E30" s="191">
        <f t="shared" ref="E30:H30" si="58">(E29/E35)</f>
        <v>9.375E-2</v>
      </c>
      <c r="F30" s="191">
        <f t="shared" si="58"/>
        <v>0.23529411764705882</v>
      </c>
      <c r="G30" s="76">
        <f t="shared" si="58"/>
        <v>0.13793103448275862</v>
      </c>
      <c r="H30" s="76">
        <f t="shared" si="58"/>
        <v>9.0909090909090912E-2</v>
      </c>
      <c r="I30" s="76">
        <f>(I29/I35)</f>
        <v>0.125</v>
      </c>
      <c r="J30" s="76">
        <f t="shared" ref="J30:K30" si="59">(J29/J35)</f>
        <v>9.5238095238095233E-2</v>
      </c>
      <c r="K30" s="76">
        <f t="shared" si="59"/>
        <v>0.3</v>
      </c>
      <c r="L30" s="97">
        <f t="shared" ref="L30" si="60">(L29/L35)</f>
        <v>0.14285714285714285</v>
      </c>
      <c r="M30" s="133"/>
      <c r="N30" s="133"/>
      <c r="O30" s="133"/>
      <c r="P30" s="133"/>
      <c r="Q30" s="76">
        <f t="shared" ref="Q30:T30" si="61">(Q29/Q35)</f>
        <v>0.27272727272727271</v>
      </c>
      <c r="R30" s="76">
        <f t="shared" si="61"/>
        <v>0.17647058823529413</v>
      </c>
      <c r="S30" s="76">
        <f t="shared" si="61"/>
        <v>0.24</v>
      </c>
      <c r="T30" s="96">
        <f t="shared" si="61"/>
        <v>8.3333333333333329E-2</v>
      </c>
      <c r="U30" s="96">
        <f t="shared" ref="U30:AA30" si="62">(U29/U35)</f>
        <v>0.25806451612903225</v>
      </c>
      <c r="V30" s="97">
        <f t="shared" si="62"/>
        <v>0.21008403361344538</v>
      </c>
      <c r="W30" s="133"/>
      <c r="X30" s="133"/>
      <c r="Y30" s="133"/>
      <c r="Z30" s="133"/>
      <c r="AA30" s="104">
        <f t="shared" si="62"/>
        <v>0.17647058823529413</v>
      </c>
      <c r="AB30" s="279"/>
      <c r="AC30" s="279"/>
      <c r="AD30" s="279"/>
      <c r="AE30" s="279"/>
    </row>
    <row r="31" spans="2:31" x14ac:dyDescent="0.25">
      <c r="B31" s="26" t="s">
        <v>231</v>
      </c>
      <c r="C31" s="13" t="s">
        <v>307</v>
      </c>
      <c r="D31" s="13">
        <v>1</v>
      </c>
      <c r="E31" s="13">
        <v>4</v>
      </c>
      <c r="F31" s="13">
        <v>3</v>
      </c>
      <c r="G31" s="14">
        <v>4</v>
      </c>
      <c r="H31" s="14">
        <v>3</v>
      </c>
      <c r="I31" s="14">
        <v>1</v>
      </c>
      <c r="J31" s="14">
        <v>2</v>
      </c>
      <c r="K31" s="14">
        <v>3</v>
      </c>
      <c r="L31" s="15">
        <f t="shared" si="33"/>
        <v>13</v>
      </c>
      <c r="M31" s="69">
        <f t="shared" si="34"/>
        <v>2.6</v>
      </c>
      <c r="N31" s="15">
        <f t="shared" si="35"/>
        <v>3</v>
      </c>
      <c r="O31" s="69">
        <f t="shared" si="36"/>
        <v>1.019803902718557</v>
      </c>
      <c r="P31" s="69">
        <f>(U31-M31)</f>
        <v>-0.60000000000000009</v>
      </c>
      <c r="Q31" s="14">
        <v>1</v>
      </c>
      <c r="R31" s="14">
        <v>1</v>
      </c>
      <c r="S31" s="14">
        <v>1</v>
      </c>
      <c r="T31" s="16">
        <v>2</v>
      </c>
      <c r="U31" s="16">
        <v>2</v>
      </c>
      <c r="V31" s="15">
        <f>SUM(Q31:U31)</f>
        <v>7</v>
      </c>
      <c r="W31" s="69">
        <f>AVERAGE(Q31:U31)</f>
        <v>1.4</v>
      </c>
      <c r="X31" s="15">
        <f>MAX(Q31:U31)-MIN(Q31:U31)</f>
        <v>1</v>
      </c>
      <c r="Y31" s="69">
        <f>_xlfn.STDEV.P(Q31:U31,F31:K31)</f>
        <v>0.99585919546393842</v>
      </c>
      <c r="Z31" s="69">
        <f t="shared" si="37"/>
        <v>0.60000000000000009</v>
      </c>
      <c r="AA31" s="17">
        <f t="shared" si="38"/>
        <v>20</v>
      </c>
      <c r="AB31" s="17">
        <f t="shared" si="39"/>
        <v>2</v>
      </c>
      <c r="AC31" s="17">
        <f t="shared" si="40"/>
        <v>3</v>
      </c>
      <c r="AD31" s="73">
        <f t="shared" si="41"/>
        <v>1</v>
      </c>
      <c r="AE31" s="73">
        <f t="shared" si="42"/>
        <v>1</v>
      </c>
    </row>
    <row r="32" spans="2:31" ht="15.75" thickBot="1" x14ac:dyDescent="0.3">
      <c r="B32" s="58" t="s">
        <v>28</v>
      </c>
      <c r="C32" s="35" t="s">
        <v>307</v>
      </c>
      <c r="D32" s="191">
        <f>(D31/D35)</f>
        <v>3.5714285714285712E-2</v>
      </c>
      <c r="E32" s="191">
        <f t="shared" ref="E32:H32" si="63">(E31/E35)</f>
        <v>0.125</v>
      </c>
      <c r="F32" s="191">
        <f t="shared" si="63"/>
        <v>8.8235294117647065E-2</v>
      </c>
      <c r="G32" s="76">
        <f t="shared" si="63"/>
        <v>0.13793103448275862</v>
      </c>
      <c r="H32" s="76">
        <f t="shared" si="63"/>
        <v>9.0909090909090912E-2</v>
      </c>
      <c r="I32" s="76">
        <f>(I31/I35)</f>
        <v>6.25E-2</v>
      </c>
      <c r="J32" s="76">
        <f t="shared" ref="J32:K32" si="64">(J31/J35)</f>
        <v>9.5238095238095233E-2</v>
      </c>
      <c r="K32" s="76">
        <f t="shared" si="64"/>
        <v>0.15</v>
      </c>
      <c r="L32" s="97">
        <f t="shared" ref="L32" si="65">(L31/L35)</f>
        <v>0.1092436974789916</v>
      </c>
      <c r="M32" s="133"/>
      <c r="N32" s="133"/>
      <c r="O32" s="133"/>
      <c r="P32" s="133"/>
      <c r="Q32" s="76">
        <f t="shared" ref="Q32:T32" si="66">(Q31/Q35)</f>
        <v>4.5454545454545456E-2</v>
      </c>
      <c r="R32" s="76">
        <f t="shared" si="66"/>
        <v>5.8823529411764705E-2</v>
      </c>
      <c r="S32" s="76">
        <f t="shared" si="66"/>
        <v>0.04</v>
      </c>
      <c r="T32" s="96">
        <f t="shared" si="66"/>
        <v>8.3333333333333329E-2</v>
      </c>
      <c r="U32" s="96">
        <f t="shared" ref="U32:AA32" si="67">(U31/U35)</f>
        <v>6.4516129032258063E-2</v>
      </c>
      <c r="V32" s="97">
        <f t="shared" si="67"/>
        <v>5.8823529411764705E-2</v>
      </c>
      <c r="W32" s="133"/>
      <c r="X32" s="133"/>
      <c r="Y32" s="133"/>
      <c r="Z32" s="133"/>
      <c r="AA32" s="104">
        <f t="shared" si="67"/>
        <v>8.4033613445378158E-2</v>
      </c>
      <c r="AB32" s="279"/>
      <c r="AC32" s="279"/>
      <c r="AD32" s="279"/>
      <c r="AE32" s="279"/>
    </row>
    <row r="33" spans="2:31" ht="24" x14ac:dyDescent="0.25">
      <c r="B33" s="26" t="s">
        <v>232</v>
      </c>
      <c r="C33" s="13" t="s">
        <v>307</v>
      </c>
      <c r="D33" s="13">
        <v>0</v>
      </c>
      <c r="E33" s="13">
        <v>3</v>
      </c>
      <c r="F33" s="13">
        <v>2</v>
      </c>
      <c r="G33" s="14">
        <v>1</v>
      </c>
      <c r="H33" s="14">
        <v>3</v>
      </c>
      <c r="I33" s="14">
        <v>4</v>
      </c>
      <c r="J33" s="14">
        <v>3</v>
      </c>
      <c r="K33" s="14">
        <v>3</v>
      </c>
      <c r="L33" s="15">
        <f t="shared" si="33"/>
        <v>14</v>
      </c>
      <c r="M33" s="69">
        <f t="shared" si="34"/>
        <v>2.8</v>
      </c>
      <c r="N33" s="15">
        <f t="shared" si="35"/>
        <v>3</v>
      </c>
      <c r="O33" s="69">
        <f t="shared" si="36"/>
        <v>0.9797958971132712</v>
      </c>
      <c r="P33" s="69">
        <f>(U33-M33)</f>
        <v>-1.7999999999999998</v>
      </c>
      <c r="Q33" s="14">
        <v>4</v>
      </c>
      <c r="R33" s="14">
        <v>2</v>
      </c>
      <c r="S33" s="14">
        <v>3</v>
      </c>
      <c r="T33" s="16">
        <v>1</v>
      </c>
      <c r="U33" s="16">
        <v>1</v>
      </c>
      <c r="V33" s="15">
        <f>SUM(Q33:U33)</f>
        <v>11</v>
      </c>
      <c r="W33" s="69">
        <f>AVERAGE(Q33:U33)</f>
        <v>2.2000000000000002</v>
      </c>
      <c r="X33" s="15">
        <f>MAX(Q33:U33)-MIN(Q33:U33)</f>
        <v>3</v>
      </c>
      <c r="Y33" s="69">
        <f>_xlfn.STDEV.P(Q33:U33,F33:K33)</f>
        <v>1.0756508696544755</v>
      </c>
      <c r="Z33" s="69">
        <f t="shared" si="37"/>
        <v>-1.2000000000000002</v>
      </c>
      <c r="AA33" s="17">
        <f t="shared" si="38"/>
        <v>25</v>
      </c>
      <c r="AB33" s="17">
        <f t="shared" si="39"/>
        <v>2.5</v>
      </c>
      <c r="AC33" s="17">
        <f t="shared" si="40"/>
        <v>3</v>
      </c>
      <c r="AD33" s="73">
        <f t="shared" si="41"/>
        <v>1.1180339887498949</v>
      </c>
      <c r="AE33" s="73">
        <f t="shared" si="42"/>
        <v>0.4</v>
      </c>
    </row>
    <row r="34" spans="2:31" ht="15.75" thickBot="1" x14ac:dyDescent="0.3">
      <c r="B34" s="58" t="s">
        <v>28</v>
      </c>
      <c r="C34" s="35" t="s">
        <v>307</v>
      </c>
      <c r="D34" s="191">
        <f>(D33/D35)</f>
        <v>0</v>
      </c>
      <c r="E34" s="191">
        <f t="shared" ref="E34:H34" si="68">(E33/E35)</f>
        <v>9.375E-2</v>
      </c>
      <c r="F34" s="191">
        <f t="shared" si="68"/>
        <v>5.8823529411764705E-2</v>
      </c>
      <c r="G34" s="76">
        <f t="shared" si="68"/>
        <v>3.4482758620689655E-2</v>
      </c>
      <c r="H34" s="76">
        <f t="shared" si="68"/>
        <v>9.0909090909090912E-2</v>
      </c>
      <c r="I34" s="76">
        <f>(I33/I35)</f>
        <v>0.25</v>
      </c>
      <c r="J34" s="76">
        <f t="shared" ref="J34:K34" si="69">(J33/J35)</f>
        <v>0.14285714285714285</v>
      </c>
      <c r="K34" s="76">
        <f t="shared" si="69"/>
        <v>0.15</v>
      </c>
      <c r="L34" s="97">
        <f t="shared" ref="L34" si="70">(L33/L35)</f>
        <v>0.11764705882352941</v>
      </c>
      <c r="M34" s="133"/>
      <c r="N34" s="133"/>
      <c r="O34" s="133"/>
      <c r="P34" s="133"/>
      <c r="Q34" s="76">
        <f t="shared" ref="Q34:T34" si="71">(Q33/Q35)</f>
        <v>0.18181818181818182</v>
      </c>
      <c r="R34" s="76">
        <f t="shared" si="71"/>
        <v>0.11764705882352941</v>
      </c>
      <c r="S34" s="76">
        <f t="shared" si="71"/>
        <v>0.12</v>
      </c>
      <c r="T34" s="96">
        <f t="shared" si="71"/>
        <v>4.1666666666666664E-2</v>
      </c>
      <c r="U34" s="96">
        <f t="shared" ref="U34:AA34" si="72">(U33/U35)</f>
        <v>3.2258064516129031E-2</v>
      </c>
      <c r="V34" s="97">
        <f t="shared" si="72"/>
        <v>9.2436974789915971E-2</v>
      </c>
      <c r="W34" s="133"/>
      <c r="X34" s="133"/>
      <c r="Y34" s="133"/>
      <c r="Z34" s="133"/>
      <c r="AA34" s="104">
        <f t="shared" si="72"/>
        <v>0.10504201680672269</v>
      </c>
      <c r="AB34" s="279"/>
      <c r="AC34" s="279"/>
      <c r="AD34" s="279"/>
      <c r="AE34" s="279"/>
    </row>
    <row r="35" spans="2:31" ht="24" x14ac:dyDescent="0.25">
      <c r="B35" s="26" t="s">
        <v>314</v>
      </c>
      <c r="C35" s="116" t="s">
        <v>307</v>
      </c>
      <c r="D35" s="116">
        <v>28</v>
      </c>
      <c r="E35" s="116">
        <v>32</v>
      </c>
      <c r="F35" s="116">
        <v>34</v>
      </c>
      <c r="G35" s="117">
        <v>29</v>
      </c>
      <c r="H35" s="117">
        <v>33</v>
      </c>
      <c r="I35" s="117">
        <v>16</v>
      </c>
      <c r="J35" s="117">
        <v>21</v>
      </c>
      <c r="K35" s="117">
        <v>20</v>
      </c>
      <c r="L35" s="118">
        <f t="shared" si="33"/>
        <v>119</v>
      </c>
      <c r="M35" s="119">
        <f t="shared" si="34"/>
        <v>23.8</v>
      </c>
      <c r="N35" s="118">
        <f t="shared" si="35"/>
        <v>17</v>
      </c>
      <c r="O35" s="119">
        <f t="shared" si="36"/>
        <v>6.2417946137308942</v>
      </c>
      <c r="P35" s="119">
        <f>(U35-M35)</f>
        <v>7.1999999999999993</v>
      </c>
      <c r="Q35" s="117">
        <v>22</v>
      </c>
      <c r="R35" s="117">
        <v>17</v>
      </c>
      <c r="S35" s="117">
        <v>25</v>
      </c>
      <c r="T35" s="120">
        <v>24</v>
      </c>
      <c r="U35" s="120">
        <v>31</v>
      </c>
      <c r="V35" s="118">
        <f>SUM(Q35:U35)</f>
        <v>119</v>
      </c>
      <c r="W35" s="119">
        <f>AVERAGE(Q35:U35)</f>
        <v>23.8</v>
      </c>
      <c r="X35" s="118">
        <f>MAX(Q35:U35)-MIN(Q35:U35)</f>
        <v>14</v>
      </c>
      <c r="Y35" s="119">
        <f>_xlfn.STDEV.P(Q35:U35)</f>
        <v>4.5343136195018534</v>
      </c>
      <c r="Z35" s="119">
        <f>(U35-W35)</f>
        <v>7.1999999999999993</v>
      </c>
      <c r="AA35" s="121">
        <f t="shared" si="38"/>
        <v>238</v>
      </c>
      <c r="AB35" s="121">
        <f t="shared" si="39"/>
        <v>23.8</v>
      </c>
      <c r="AC35" s="121">
        <f t="shared" si="40"/>
        <v>17</v>
      </c>
      <c r="AD35" s="122">
        <f t="shared" si="41"/>
        <v>5.4552726787943424</v>
      </c>
      <c r="AE35" s="122">
        <f>(U35-AB35)</f>
        <v>7.1999999999999993</v>
      </c>
    </row>
    <row r="36" spans="2:31" ht="36" x14ac:dyDescent="0.25">
      <c r="B36" s="160" t="s">
        <v>338</v>
      </c>
      <c r="C36" s="13" t="s">
        <v>307</v>
      </c>
      <c r="D36" s="13">
        <v>46</v>
      </c>
      <c r="E36" s="13">
        <v>53</v>
      </c>
      <c r="F36" s="13">
        <v>62</v>
      </c>
      <c r="G36" s="14">
        <v>57</v>
      </c>
      <c r="H36" s="14">
        <v>66</v>
      </c>
      <c r="I36" s="14">
        <v>40</v>
      </c>
      <c r="J36" s="14">
        <v>42</v>
      </c>
      <c r="K36" s="14">
        <v>50</v>
      </c>
      <c r="L36" s="15">
        <f t="shared" si="33"/>
        <v>255</v>
      </c>
      <c r="M36" s="69">
        <f t="shared" si="34"/>
        <v>51</v>
      </c>
      <c r="N36" s="15">
        <f t="shared" si="35"/>
        <v>26</v>
      </c>
      <c r="O36" s="69">
        <f t="shared" si="36"/>
        <v>9.633275663033837</v>
      </c>
      <c r="P36" s="69">
        <f>(U36-M36)</f>
        <v>12</v>
      </c>
      <c r="Q36" s="14">
        <v>66</v>
      </c>
      <c r="R36" s="14">
        <v>58</v>
      </c>
      <c r="S36" s="14">
        <v>64</v>
      </c>
      <c r="T36" s="16">
        <v>60</v>
      </c>
      <c r="U36" s="16">
        <v>63</v>
      </c>
      <c r="V36" s="15">
        <f>SUM(Q36:U36)</f>
        <v>311</v>
      </c>
      <c r="W36" s="69">
        <f>AVERAGE(Q36:U36)</f>
        <v>62.2</v>
      </c>
      <c r="X36" s="15">
        <f>MAX(Q36:U36)-MIN(Q36:U36)</f>
        <v>8</v>
      </c>
      <c r="Y36" s="69">
        <f>_xlfn.STDEV.P(Q36:U36)</f>
        <v>2.8565713714171399</v>
      </c>
      <c r="Z36" s="69">
        <f>(U36-W36)</f>
        <v>0.79999999999999716</v>
      </c>
      <c r="AA36" s="17">
        <f t="shared" si="38"/>
        <v>566</v>
      </c>
      <c r="AB36" s="17">
        <f t="shared" si="39"/>
        <v>56.6</v>
      </c>
      <c r="AC36" s="17">
        <f t="shared" si="40"/>
        <v>26</v>
      </c>
      <c r="AD36" s="73">
        <f t="shared" si="41"/>
        <v>9.0465463023189141</v>
      </c>
      <c r="AE36" s="73">
        <f>(U36-AB36)</f>
        <v>6.3999999999999986</v>
      </c>
    </row>
    <row r="37" spans="2:31" ht="24" x14ac:dyDescent="0.25">
      <c r="B37" s="67" t="s">
        <v>239</v>
      </c>
      <c r="C37" s="68" t="s">
        <v>307</v>
      </c>
      <c r="D37" s="245">
        <f>(D35/D36)</f>
        <v>0.60869565217391308</v>
      </c>
      <c r="E37" s="245">
        <f t="shared" ref="E37:H37" si="73">(E35/E36)</f>
        <v>0.60377358490566035</v>
      </c>
      <c r="F37" s="245">
        <f t="shared" si="73"/>
        <v>0.54838709677419351</v>
      </c>
      <c r="G37" s="75">
        <f t="shared" si="73"/>
        <v>0.50877192982456143</v>
      </c>
      <c r="H37" s="75">
        <f t="shared" si="73"/>
        <v>0.5</v>
      </c>
      <c r="I37" s="75">
        <f>(I35/I36)</f>
        <v>0.4</v>
      </c>
      <c r="J37" s="75">
        <f t="shared" ref="J37:K37" si="74">(J35/J36)</f>
        <v>0.5</v>
      </c>
      <c r="K37" s="75">
        <f t="shared" si="74"/>
        <v>0.4</v>
      </c>
      <c r="L37" s="113">
        <f>(L35/L36)</f>
        <v>0.46666666666666667</v>
      </c>
      <c r="M37" s="157"/>
      <c r="N37" s="157"/>
      <c r="O37" s="157"/>
      <c r="P37" s="157"/>
      <c r="Q37" s="75">
        <f t="shared" ref="Q37:T37" si="75">(Q35/Q36)</f>
        <v>0.33333333333333331</v>
      </c>
      <c r="R37" s="75">
        <f t="shared" si="75"/>
        <v>0.29310344827586204</v>
      </c>
      <c r="S37" s="75">
        <f t="shared" si="75"/>
        <v>0.390625</v>
      </c>
      <c r="T37" s="111">
        <f t="shared" si="75"/>
        <v>0.4</v>
      </c>
      <c r="U37" s="111">
        <f t="shared" ref="U37:V37" si="76">(U35/U36)</f>
        <v>0.49206349206349204</v>
      </c>
      <c r="V37" s="113">
        <f t="shared" si="76"/>
        <v>0.38263665594855306</v>
      </c>
      <c r="W37" s="157"/>
      <c r="X37" s="157"/>
      <c r="Y37" s="157"/>
      <c r="Z37" s="157"/>
      <c r="AA37" s="112">
        <f>(AA35/AA36)</f>
        <v>0.4204946996466431</v>
      </c>
      <c r="AB37" s="156"/>
      <c r="AC37" s="156"/>
      <c r="AD37" s="156"/>
      <c r="AE37" s="156"/>
    </row>
    <row r="39" spans="2:31" x14ac:dyDescent="0.25">
      <c r="B39" s="271"/>
      <c r="C39" s="284" t="s">
        <v>294</v>
      </c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6"/>
    </row>
    <row r="40" spans="2:31" ht="24.75" thickBot="1" x14ac:dyDescent="0.3">
      <c r="B40" s="18"/>
      <c r="C40" s="19">
        <v>2009</v>
      </c>
      <c r="D40" s="19">
        <v>2010</v>
      </c>
      <c r="E40" s="19">
        <v>2011</v>
      </c>
      <c r="F40" s="19">
        <v>2012</v>
      </c>
      <c r="G40" s="20">
        <v>2013</v>
      </c>
      <c r="H40" s="20">
        <v>2014</v>
      </c>
      <c r="I40" s="20">
        <v>2015</v>
      </c>
      <c r="J40" s="20">
        <v>2016</v>
      </c>
      <c r="K40" s="20">
        <v>2017</v>
      </c>
      <c r="L40" s="21" t="s">
        <v>0</v>
      </c>
      <c r="M40" s="21" t="s">
        <v>1</v>
      </c>
      <c r="N40" s="21" t="s">
        <v>2</v>
      </c>
      <c r="O40" s="21" t="s">
        <v>3</v>
      </c>
      <c r="P40" s="21" t="s">
        <v>435</v>
      </c>
      <c r="Q40" s="20">
        <v>2018</v>
      </c>
      <c r="R40" s="20">
        <v>2019</v>
      </c>
      <c r="S40" s="20">
        <v>2020</v>
      </c>
      <c r="T40" s="22">
        <v>2021</v>
      </c>
      <c r="U40" s="22">
        <v>2022</v>
      </c>
      <c r="V40" s="21" t="s">
        <v>0</v>
      </c>
      <c r="W40" s="21" t="s">
        <v>1</v>
      </c>
      <c r="X40" s="21" t="s">
        <v>2</v>
      </c>
      <c r="Y40" s="21" t="s">
        <v>3</v>
      </c>
      <c r="Z40" s="21" t="s">
        <v>435</v>
      </c>
      <c r="AA40" s="23" t="s">
        <v>5</v>
      </c>
      <c r="AB40" s="23" t="s">
        <v>6</v>
      </c>
      <c r="AC40" s="23" t="s">
        <v>7</v>
      </c>
      <c r="AD40" s="23" t="s">
        <v>8</v>
      </c>
      <c r="AE40" s="23" t="s">
        <v>435</v>
      </c>
    </row>
    <row r="41" spans="2:31" x14ac:dyDescent="0.25">
      <c r="B41" s="26" t="s">
        <v>53</v>
      </c>
      <c r="C41" s="13" t="s">
        <v>307</v>
      </c>
      <c r="D41" s="13">
        <v>18</v>
      </c>
      <c r="E41" s="13">
        <v>11</v>
      </c>
      <c r="F41" s="13">
        <v>17</v>
      </c>
      <c r="G41" s="14">
        <v>15</v>
      </c>
      <c r="H41" s="14">
        <v>16</v>
      </c>
      <c r="I41" s="14">
        <v>8</v>
      </c>
      <c r="J41" s="14">
        <v>9</v>
      </c>
      <c r="K41" s="14">
        <v>11</v>
      </c>
      <c r="L41" s="15">
        <f>SUM(G41:K41)</f>
        <v>59</v>
      </c>
      <c r="M41" s="15">
        <f>AVERAGE(G41:K41)</f>
        <v>11.8</v>
      </c>
      <c r="N41" s="15">
        <f>MAX(G41:K41)-MIN(G41:K41)</f>
        <v>8</v>
      </c>
      <c r="O41" s="69">
        <f>_xlfn.STDEV.P(G41:K41)</f>
        <v>3.1874754901018454</v>
      </c>
      <c r="P41" s="15">
        <f>(U41-M41)</f>
        <v>3.1999999999999993</v>
      </c>
      <c r="Q41" s="14">
        <v>13</v>
      </c>
      <c r="R41" s="14">
        <v>13</v>
      </c>
      <c r="S41" s="14">
        <v>12</v>
      </c>
      <c r="T41" s="16">
        <v>8</v>
      </c>
      <c r="U41" s="16">
        <v>15</v>
      </c>
      <c r="V41" s="15">
        <f>SUM(Q41:U41)</f>
        <v>61</v>
      </c>
      <c r="W41" s="15">
        <f>AVERAGE(Q41:U41)</f>
        <v>12.2</v>
      </c>
      <c r="X41" s="15">
        <f>MAX(Q41:U41)-MIN(Q41:U41)</f>
        <v>7</v>
      </c>
      <c r="Y41" s="69">
        <f>_xlfn.STDEV.P(Q41:U41)</f>
        <v>2.3151673805580453</v>
      </c>
      <c r="Z41" s="15">
        <f>(U41-W41)</f>
        <v>2.8000000000000007</v>
      </c>
      <c r="AA41" s="17">
        <f>SUM(Q41:U41,G41:K41)</f>
        <v>120</v>
      </c>
      <c r="AB41" s="17">
        <f>AVERAGE(Q41:U41,G41:K41)</f>
        <v>12</v>
      </c>
      <c r="AC41" s="17">
        <f>MAX(Q41:U41,G41:K41)-MIN(Q41:U41,G41:K41)</f>
        <v>8</v>
      </c>
      <c r="AD41" s="73">
        <f>_xlfn.STDEV.P(Q41:U41,G41:K41)</f>
        <v>2.7928480087537881</v>
      </c>
      <c r="AE41" s="17">
        <f>(U41-AB41)</f>
        <v>3</v>
      </c>
    </row>
    <row r="42" spans="2:31" ht="15.75" thickBot="1" x14ac:dyDescent="0.3">
      <c r="B42" s="58" t="s">
        <v>28</v>
      </c>
      <c r="C42" s="37" t="s">
        <v>307</v>
      </c>
      <c r="D42" s="191">
        <f>(D41/D47)</f>
        <v>0.6428571428571429</v>
      </c>
      <c r="E42" s="191">
        <f t="shared" ref="E42:H42" si="77">(E41/E47)</f>
        <v>0.34375</v>
      </c>
      <c r="F42" s="191">
        <f t="shared" si="77"/>
        <v>0.5</v>
      </c>
      <c r="G42" s="76">
        <f t="shared" si="77"/>
        <v>0.51724137931034486</v>
      </c>
      <c r="H42" s="76">
        <f t="shared" si="77"/>
        <v>0.48484848484848486</v>
      </c>
      <c r="I42" s="76">
        <f>(I41/I47)</f>
        <v>0.5</v>
      </c>
      <c r="J42" s="76">
        <f t="shared" ref="J42:K42" si="78">(J41/J47)</f>
        <v>0.42857142857142855</v>
      </c>
      <c r="K42" s="76">
        <f t="shared" si="78"/>
        <v>0.55000000000000004</v>
      </c>
      <c r="L42" s="97">
        <f t="shared" ref="L42" si="79">(L41/L47)</f>
        <v>0.49579831932773111</v>
      </c>
      <c r="M42" s="106"/>
      <c r="N42" s="106"/>
      <c r="O42" s="106"/>
      <c r="P42" s="106"/>
      <c r="Q42" s="76">
        <f t="shared" ref="Q42:T42" si="80">(Q41/Q47)</f>
        <v>0.59090909090909094</v>
      </c>
      <c r="R42" s="76">
        <f t="shared" si="80"/>
        <v>0.76470588235294112</v>
      </c>
      <c r="S42" s="76">
        <f t="shared" si="80"/>
        <v>0.48</v>
      </c>
      <c r="T42" s="96">
        <f t="shared" si="80"/>
        <v>0.33333333333333331</v>
      </c>
      <c r="U42" s="96">
        <f t="shared" ref="U42:AA42" si="81">(U41/U47)</f>
        <v>0.4838709677419355</v>
      </c>
      <c r="V42" s="97">
        <f t="shared" si="81"/>
        <v>0.51260504201680668</v>
      </c>
      <c r="W42" s="106"/>
      <c r="X42" s="106"/>
      <c r="Y42" s="106"/>
      <c r="Z42" s="106"/>
      <c r="AA42" s="104">
        <f t="shared" si="81"/>
        <v>0.50420168067226889</v>
      </c>
      <c r="AB42" s="110"/>
      <c r="AC42" s="110"/>
      <c r="AD42" s="110"/>
      <c r="AE42" s="110"/>
    </row>
    <row r="43" spans="2:31" x14ac:dyDescent="0.25">
      <c r="B43" s="26" t="s">
        <v>54</v>
      </c>
      <c r="C43" s="13" t="s">
        <v>307</v>
      </c>
      <c r="D43" s="13">
        <v>9</v>
      </c>
      <c r="E43" s="13">
        <v>21</v>
      </c>
      <c r="F43" s="13">
        <v>17</v>
      </c>
      <c r="G43" s="14">
        <v>10</v>
      </c>
      <c r="H43" s="14">
        <v>16</v>
      </c>
      <c r="I43" s="14">
        <v>8</v>
      </c>
      <c r="J43" s="14">
        <v>6</v>
      </c>
      <c r="K43" s="14">
        <v>7</v>
      </c>
      <c r="L43" s="15">
        <f t="shared" ref="L43:L48" si="82">SUM(G43:K43)</f>
        <v>47</v>
      </c>
      <c r="M43" s="15">
        <f t="shared" ref="M43:M48" si="83">AVERAGE(G43:K43)</f>
        <v>9.4</v>
      </c>
      <c r="N43" s="15">
        <f t="shared" ref="N43:N48" si="84">MAX(G43:K43)-MIN(G43:K43)</f>
        <v>10</v>
      </c>
      <c r="O43" s="69">
        <f t="shared" ref="O43:O48" si="85">_xlfn.STDEV.P(G43:K43)</f>
        <v>3.5552777669262356</v>
      </c>
      <c r="P43" s="15">
        <f>(U43-M43)</f>
        <v>5.6</v>
      </c>
      <c r="Q43" s="14">
        <v>9</v>
      </c>
      <c r="R43" s="14">
        <v>3</v>
      </c>
      <c r="S43" s="14">
        <v>11</v>
      </c>
      <c r="T43" s="16">
        <v>14</v>
      </c>
      <c r="U43" s="16">
        <v>15</v>
      </c>
      <c r="V43" s="15">
        <f>SUM(Q43:U43)</f>
        <v>52</v>
      </c>
      <c r="W43" s="15">
        <f>AVERAGE(Q43:U43)</f>
        <v>10.4</v>
      </c>
      <c r="X43" s="15">
        <f>MAX(Q43:U43)-MIN(Q43:U43)</f>
        <v>12</v>
      </c>
      <c r="Y43" s="69">
        <f>_xlfn.STDEV.P(Q43:U43)</f>
        <v>4.2708313008125245</v>
      </c>
      <c r="Z43" s="15">
        <f t="shared" ref="Z43:Z45" si="86">(U43-W43)</f>
        <v>4.5999999999999996</v>
      </c>
      <c r="AA43" s="17">
        <f t="shared" ref="AA43:AA48" si="87">SUM(Q43:U43,G43:K43)</f>
        <v>99</v>
      </c>
      <c r="AB43" s="17">
        <f t="shared" ref="AB43:AB48" si="88">AVERAGE(Q43:U43,G43:K43)</f>
        <v>9.9</v>
      </c>
      <c r="AC43" s="17">
        <f t="shared" ref="AC43:AC48" si="89">MAX(Q43:U43,G43:K43)-MIN(Q43:U43,G43:K43)</f>
        <v>13</v>
      </c>
      <c r="AD43" s="73">
        <f t="shared" ref="AD43:AD48" si="90">_xlfn.STDEV.P(Q43:U43,G43:K43)</f>
        <v>3.9610604640676716</v>
      </c>
      <c r="AE43" s="17">
        <f t="shared" ref="AE43:AE45" si="91">(U43-AB43)</f>
        <v>5.0999999999999996</v>
      </c>
    </row>
    <row r="44" spans="2:31" ht="15.75" thickBot="1" x14ac:dyDescent="0.3">
      <c r="B44" s="58" t="s">
        <v>28</v>
      </c>
      <c r="C44" s="37" t="s">
        <v>307</v>
      </c>
      <c r="D44" s="191">
        <f>(D43/D47)</f>
        <v>0.32142857142857145</v>
      </c>
      <c r="E44" s="191">
        <f t="shared" ref="E44:H44" si="92">(E43/E47)</f>
        <v>0.65625</v>
      </c>
      <c r="F44" s="191">
        <f t="shared" si="92"/>
        <v>0.5</v>
      </c>
      <c r="G44" s="76">
        <f t="shared" si="92"/>
        <v>0.34482758620689657</v>
      </c>
      <c r="H44" s="76">
        <f t="shared" si="92"/>
        <v>0.48484848484848486</v>
      </c>
      <c r="I44" s="76">
        <f>(I43/I47)</f>
        <v>0.5</v>
      </c>
      <c r="J44" s="76">
        <f t="shared" ref="J44:K44" si="93">(J43/J47)</f>
        <v>0.2857142857142857</v>
      </c>
      <c r="K44" s="76">
        <f t="shared" si="93"/>
        <v>0.35</v>
      </c>
      <c r="L44" s="97">
        <f t="shared" ref="L44" si="94">(L43/L47)</f>
        <v>0.3949579831932773</v>
      </c>
      <c r="M44" s="106"/>
      <c r="N44" s="106"/>
      <c r="O44" s="106"/>
      <c r="P44" s="106"/>
      <c r="Q44" s="76">
        <f t="shared" ref="Q44:T44" si="95">(Q43/Q47)</f>
        <v>0.40909090909090912</v>
      </c>
      <c r="R44" s="76">
        <f t="shared" si="95"/>
        <v>0.17647058823529413</v>
      </c>
      <c r="S44" s="76">
        <f t="shared" si="95"/>
        <v>0.44</v>
      </c>
      <c r="T44" s="96">
        <f t="shared" si="95"/>
        <v>0.58333333333333337</v>
      </c>
      <c r="U44" s="96">
        <f t="shared" ref="U44:AA44" si="96">(U43/U47)</f>
        <v>0.4838709677419355</v>
      </c>
      <c r="V44" s="97">
        <f t="shared" si="96"/>
        <v>0.43697478991596639</v>
      </c>
      <c r="W44" s="106"/>
      <c r="X44" s="106"/>
      <c r="Y44" s="106"/>
      <c r="Z44" s="106"/>
      <c r="AA44" s="104">
        <f t="shared" si="96"/>
        <v>0.41596638655462187</v>
      </c>
      <c r="AB44" s="110"/>
      <c r="AC44" s="110"/>
      <c r="AD44" s="110"/>
      <c r="AE44" s="110"/>
    </row>
    <row r="45" spans="2:31" x14ac:dyDescent="0.25">
      <c r="B45" s="26" t="s">
        <v>55</v>
      </c>
      <c r="C45" s="13" t="s">
        <v>307</v>
      </c>
      <c r="D45" s="13">
        <v>1</v>
      </c>
      <c r="E45" s="13">
        <v>0</v>
      </c>
      <c r="F45" s="13">
        <v>0</v>
      </c>
      <c r="G45" s="14">
        <v>4</v>
      </c>
      <c r="H45" s="14">
        <v>1</v>
      </c>
      <c r="I45" s="14">
        <v>0</v>
      </c>
      <c r="J45" s="14">
        <v>6</v>
      </c>
      <c r="K45" s="14">
        <v>2</v>
      </c>
      <c r="L45" s="15">
        <f t="shared" si="82"/>
        <v>13</v>
      </c>
      <c r="M45" s="15">
        <f t="shared" si="83"/>
        <v>2.6</v>
      </c>
      <c r="N45" s="15">
        <f t="shared" si="84"/>
        <v>6</v>
      </c>
      <c r="O45" s="69">
        <f t="shared" si="85"/>
        <v>2.1540659228538015</v>
      </c>
      <c r="P45" s="15">
        <f>(U45-M45)</f>
        <v>-1.6</v>
      </c>
      <c r="Q45" s="14">
        <v>0</v>
      </c>
      <c r="R45" s="14">
        <v>1</v>
      </c>
      <c r="S45" s="14">
        <v>2</v>
      </c>
      <c r="T45" s="16">
        <v>2</v>
      </c>
      <c r="U45" s="16">
        <v>1</v>
      </c>
      <c r="V45" s="15">
        <f>SUM(Q45:U45)</f>
        <v>6</v>
      </c>
      <c r="W45" s="15">
        <f>AVERAGE(Q45:U45)</f>
        <v>1.2</v>
      </c>
      <c r="X45" s="15">
        <f>MAX(Q45:U45)-MIN(Q45:U45)</f>
        <v>2</v>
      </c>
      <c r="Y45" s="69">
        <f>_xlfn.STDEV.P(Q45:U45)</f>
        <v>0.74833147735478833</v>
      </c>
      <c r="Z45" s="15">
        <f t="shared" si="86"/>
        <v>-0.19999999999999996</v>
      </c>
      <c r="AA45" s="17">
        <f t="shared" si="87"/>
        <v>19</v>
      </c>
      <c r="AB45" s="17">
        <f t="shared" si="88"/>
        <v>1.9</v>
      </c>
      <c r="AC45" s="17">
        <f t="shared" si="89"/>
        <v>6</v>
      </c>
      <c r="AD45" s="73">
        <f t="shared" si="90"/>
        <v>1.7578395831246945</v>
      </c>
      <c r="AE45" s="17">
        <f t="shared" si="91"/>
        <v>-0.89999999999999991</v>
      </c>
    </row>
    <row r="46" spans="2:31" ht="15.75" thickBot="1" x14ac:dyDescent="0.3">
      <c r="B46" s="58" t="s">
        <v>28</v>
      </c>
      <c r="C46" s="37" t="s">
        <v>307</v>
      </c>
      <c r="D46" s="191">
        <f>(D45/D47)</f>
        <v>3.5714285714285712E-2</v>
      </c>
      <c r="E46" s="191">
        <f t="shared" ref="E46:H46" si="97">(E45/E47)</f>
        <v>0</v>
      </c>
      <c r="F46" s="191">
        <f t="shared" si="97"/>
        <v>0</v>
      </c>
      <c r="G46" s="76">
        <f t="shared" si="97"/>
        <v>0.13793103448275862</v>
      </c>
      <c r="H46" s="76">
        <f t="shared" si="97"/>
        <v>3.0303030303030304E-2</v>
      </c>
      <c r="I46" s="76">
        <f>(I45/I47)</f>
        <v>0</v>
      </c>
      <c r="J46" s="76">
        <f t="shared" ref="J46:K46" si="98">(J45/J47)</f>
        <v>0.2857142857142857</v>
      </c>
      <c r="K46" s="76">
        <f t="shared" si="98"/>
        <v>0.1</v>
      </c>
      <c r="L46" s="97">
        <f t="shared" ref="L46" si="99">(L45/L47)</f>
        <v>0.1092436974789916</v>
      </c>
      <c r="M46" s="106"/>
      <c r="N46" s="106"/>
      <c r="O46" s="106"/>
      <c r="P46" s="106"/>
      <c r="Q46" s="76">
        <f t="shared" ref="Q46:T46" si="100">(Q45/Q47)</f>
        <v>0</v>
      </c>
      <c r="R46" s="76">
        <f t="shared" si="100"/>
        <v>5.8823529411764705E-2</v>
      </c>
      <c r="S46" s="76">
        <f t="shared" si="100"/>
        <v>0.08</v>
      </c>
      <c r="T46" s="96">
        <f t="shared" si="100"/>
        <v>8.3333333333333329E-2</v>
      </c>
      <c r="U46" s="96">
        <f t="shared" ref="U46:AA46" si="101">(U45/U47)</f>
        <v>3.2258064516129031E-2</v>
      </c>
      <c r="V46" s="97">
        <f t="shared" si="101"/>
        <v>5.0420168067226892E-2</v>
      </c>
      <c r="W46" s="106"/>
      <c r="X46" s="106"/>
      <c r="Y46" s="106"/>
      <c r="Z46" s="106"/>
      <c r="AA46" s="104">
        <f t="shared" si="101"/>
        <v>7.9831932773109238E-2</v>
      </c>
      <c r="AB46" s="110"/>
      <c r="AC46" s="110"/>
      <c r="AD46" s="110"/>
      <c r="AE46" s="110"/>
    </row>
    <row r="47" spans="2:31" ht="24" x14ac:dyDescent="0.25">
      <c r="B47" s="26" t="s">
        <v>314</v>
      </c>
      <c r="C47" s="116" t="s">
        <v>307</v>
      </c>
      <c r="D47" s="116">
        <v>28</v>
      </c>
      <c r="E47" s="116">
        <v>32</v>
      </c>
      <c r="F47" s="116">
        <v>34</v>
      </c>
      <c r="G47" s="117">
        <v>29</v>
      </c>
      <c r="H47" s="117">
        <v>33</v>
      </c>
      <c r="I47" s="117">
        <v>16</v>
      </c>
      <c r="J47" s="117">
        <v>21</v>
      </c>
      <c r="K47" s="117">
        <v>20</v>
      </c>
      <c r="L47" s="118">
        <f t="shared" si="82"/>
        <v>119</v>
      </c>
      <c r="M47" s="118">
        <f t="shared" si="83"/>
        <v>23.8</v>
      </c>
      <c r="N47" s="118">
        <f t="shared" si="84"/>
        <v>17</v>
      </c>
      <c r="O47" s="119">
        <f t="shared" si="85"/>
        <v>6.2417946137308942</v>
      </c>
      <c r="P47" s="119">
        <f>(U47-M47)</f>
        <v>7.1999999999999993</v>
      </c>
      <c r="Q47" s="117">
        <v>22</v>
      </c>
      <c r="R47" s="117">
        <v>17</v>
      </c>
      <c r="S47" s="117">
        <v>25</v>
      </c>
      <c r="T47" s="120">
        <v>24</v>
      </c>
      <c r="U47" s="120">
        <v>31</v>
      </c>
      <c r="V47" s="118">
        <f>SUM(Q47:U47)</f>
        <v>119</v>
      </c>
      <c r="W47" s="119">
        <f>AVERAGE(Q47:U47)</f>
        <v>23.8</v>
      </c>
      <c r="X47" s="118">
        <f>MAX(Q47:U47)-MIN(Q47:U47)</f>
        <v>14</v>
      </c>
      <c r="Y47" s="119">
        <f>_xlfn.STDEV.P(Q47:U47)</f>
        <v>4.5343136195018534</v>
      </c>
      <c r="Z47" s="119">
        <f>(U47-W47)</f>
        <v>7.1999999999999993</v>
      </c>
      <c r="AA47" s="121">
        <f t="shared" si="87"/>
        <v>238</v>
      </c>
      <c r="AB47" s="121">
        <f t="shared" si="88"/>
        <v>23.8</v>
      </c>
      <c r="AC47" s="121">
        <f t="shared" si="89"/>
        <v>17</v>
      </c>
      <c r="AD47" s="122">
        <f t="shared" si="90"/>
        <v>5.4552726787943424</v>
      </c>
      <c r="AE47" s="122">
        <f>(U47-AB47)</f>
        <v>7.1999999999999993</v>
      </c>
    </row>
    <row r="48" spans="2:31" ht="36" x14ac:dyDescent="0.25">
      <c r="B48" s="160" t="s">
        <v>338</v>
      </c>
      <c r="C48" s="13" t="s">
        <v>307</v>
      </c>
      <c r="D48" s="13">
        <v>46</v>
      </c>
      <c r="E48" s="13">
        <v>53</v>
      </c>
      <c r="F48" s="13">
        <v>62</v>
      </c>
      <c r="G48" s="14">
        <v>57</v>
      </c>
      <c r="H48" s="14">
        <v>66</v>
      </c>
      <c r="I48" s="14">
        <v>40</v>
      </c>
      <c r="J48" s="14">
        <v>42</v>
      </c>
      <c r="K48" s="14">
        <v>50</v>
      </c>
      <c r="L48" s="15">
        <f t="shared" si="82"/>
        <v>255</v>
      </c>
      <c r="M48" s="15">
        <f t="shared" si="83"/>
        <v>51</v>
      </c>
      <c r="N48" s="15">
        <f t="shared" si="84"/>
        <v>26</v>
      </c>
      <c r="O48" s="69">
        <f t="shared" si="85"/>
        <v>9.633275663033837</v>
      </c>
      <c r="P48" s="69">
        <f>(U48-M48)</f>
        <v>12</v>
      </c>
      <c r="Q48" s="14">
        <v>66</v>
      </c>
      <c r="R48" s="14">
        <v>58</v>
      </c>
      <c r="S48" s="14">
        <v>64</v>
      </c>
      <c r="T48" s="16">
        <v>60</v>
      </c>
      <c r="U48" s="16">
        <v>63</v>
      </c>
      <c r="V48" s="15">
        <f>SUM(Q48:U48)</f>
        <v>311</v>
      </c>
      <c r="W48" s="69">
        <f>AVERAGE(Q48:U48)</f>
        <v>62.2</v>
      </c>
      <c r="X48" s="15">
        <f>MAX(Q48:U48)-MIN(Q48:U48)</f>
        <v>8</v>
      </c>
      <c r="Y48" s="69">
        <f>_xlfn.STDEV.P(Q48:U48)</f>
        <v>2.8565713714171399</v>
      </c>
      <c r="Z48" s="69">
        <f>(U48-W48)</f>
        <v>0.79999999999999716</v>
      </c>
      <c r="AA48" s="17">
        <f t="shared" si="87"/>
        <v>566</v>
      </c>
      <c r="AB48" s="17">
        <f t="shared" si="88"/>
        <v>56.6</v>
      </c>
      <c r="AC48" s="17">
        <f t="shared" si="89"/>
        <v>26</v>
      </c>
      <c r="AD48" s="73">
        <f t="shared" si="90"/>
        <v>9.0465463023189141</v>
      </c>
      <c r="AE48" s="73">
        <f>(U48-AB48)</f>
        <v>6.3999999999999986</v>
      </c>
    </row>
    <row r="49" spans="2:31" ht="24" x14ac:dyDescent="0.25">
      <c r="B49" s="67" t="s">
        <v>239</v>
      </c>
      <c r="C49" s="68" t="s">
        <v>307</v>
      </c>
      <c r="D49" s="245">
        <f>(D47/D48)</f>
        <v>0.60869565217391308</v>
      </c>
      <c r="E49" s="245">
        <f t="shared" ref="E49:H49" si="102">(E47/E48)</f>
        <v>0.60377358490566035</v>
      </c>
      <c r="F49" s="245">
        <f t="shared" si="102"/>
        <v>0.54838709677419351</v>
      </c>
      <c r="G49" s="75">
        <f t="shared" si="102"/>
        <v>0.50877192982456143</v>
      </c>
      <c r="H49" s="75">
        <f t="shared" si="102"/>
        <v>0.5</v>
      </c>
      <c r="I49" s="75">
        <f>(I47/I48)</f>
        <v>0.4</v>
      </c>
      <c r="J49" s="75">
        <f t="shared" ref="J49:K49" si="103">(J47/J48)</f>
        <v>0.5</v>
      </c>
      <c r="K49" s="75">
        <f t="shared" si="103"/>
        <v>0.4</v>
      </c>
      <c r="L49" s="113">
        <f>(L47/L48)</f>
        <v>0.46666666666666667</v>
      </c>
      <c r="M49" s="157"/>
      <c r="N49" s="157"/>
      <c r="O49" s="157"/>
      <c r="P49" s="157"/>
      <c r="Q49" s="75">
        <f t="shared" ref="Q49:T49" si="104">(Q47/Q48)</f>
        <v>0.33333333333333331</v>
      </c>
      <c r="R49" s="75">
        <f t="shared" si="104"/>
        <v>0.29310344827586204</v>
      </c>
      <c r="S49" s="75">
        <f t="shared" si="104"/>
        <v>0.390625</v>
      </c>
      <c r="T49" s="111">
        <f t="shared" si="104"/>
        <v>0.4</v>
      </c>
      <c r="U49" s="111">
        <f t="shared" ref="U49:V49" si="105">(U47/U48)</f>
        <v>0.49206349206349204</v>
      </c>
      <c r="V49" s="113">
        <f t="shared" si="105"/>
        <v>0.38263665594855306</v>
      </c>
      <c r="W49" s="157"/>
      <c r="X49" s="157"/>
      <c r="Y49" s="157"/>
      <c r="Z49" s="157"/>
      <c r="AA49" s="112">
        <f>(AA47/AA48)</f>
        <v>0.4204946996466431</v>
      </c>
      <c r="AB49" s="156"/>
      <c r="AC49" s="156"/>
      <c r="AD49" s="156"/>
      <c r="AE49" s="156"/>
    </row>
    <row r="51" spans="2:31" x14ac:dyDescent="0.25">
      <c r="B51" s="274"/>
      <c r="C51" s="283" t="s">
        <v>295</v>
      </c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</row>
    <row r="52" spans="2:31" ht="24.75" thickBot="1" x14ac:dyDescent="0.3">
      <c r="B52" s="18"/>
      <c r="C52" s="19">
        <v>2009</v>
      </c>
      <c r="D52" s="19">
        <v>2010</v>
      </c>
      <c r="E52" s="19">
        <v>2011</v>
      </c>
      <c r="F52" s="19">
        <v>2012</v>
      </c>
      <c r="G52" s="20">
        <v>2013</v>
      </c>
      <c r="H52" s="20">
        <v>2014</v>
      </c>
      <c r="I52" s="20">
        <v>2015</v>
      </c>
      <c r="J52" s="20">
        <v>2016</v>
      </c>
      <c r="K52" s="20">
        <v>2017</v>
      </c>
      <c r="L52" s="21" t="s">
        <v>0</v>
      </c>
      <c r="M52" s="21" t="s">
        <v>1</v>
      </c>
      <c r="N52" s="21" t="s">
        <v>2</v>
      </c>
      <c r="O52" s="21" t="s">
        <v>3</v>
      </c>
      <c r="P52" s="21" t="s">
        <v>435</v>
      </c>
      <c r="Q52" s="20">
        <v>2018</v>
      </c>
      <c r="R52" s="20">
        <v>2019</v>
      </c>
      <c r="S52" s="20">
        <v>2020</v>
      </c>
      <c r="T52" s="22">
        <v>2021</v>
      </c>
      <c r="U52" s="22">
        <v>2022</v>
      </c>
      <c r="V52" s="21" t="s">
        <v>0</v>
      </c>
      <c r="W52" s="21" t="s">
        <v>1</v>
      </c>
      <c r="X52" s="21" t="s">
        <v>2</v>
      </c>
      <c r="Y52" s="21" t="s">
        <v>3</v>
      </c>
      <c r="Z52" s="21" t="s">
        <v>435</v>
      </c>
      <c r="AA52" s="23" t="s">
        <v>5</v>
      </c>
      <c r="AB52" s="23" t="s">
        <v>6</v>
      </c>
      <c r="AC52" s="23" t="s">
        <v>7</v>
      </c>
      <c r="AD52" s="23" t="s">
        <v>8</v>
      </c>
      <c r="AE52" s="23" t="s">
        <v>435</v>
      </c>
    </row>
    <row r="53" spans="2:31" x14ac:dyDescent="0.25">
      <c r="B53" s="59">
        <v>2200</v>
      </c>
      <c r="C53" s="38" t="s">
        <v>307</v>
      </c>
      <c r="D53" s="38">
        <v>4</v>
      </c>
      <c r="E53" s="38">
        <v>1</v>
      </c>
      <c r="F53" s="38">
        <v>3</v>
      </c>
      <c r="G53" s="39">
        <v>3</v>
      </c>
      <c r="H53" s="39">
        <v>5</v>
      </c>
      <c r="I53" s="39">
        <v>2</v>
      </c>
      <c r="J53" s="39">
        <v>1</v>
      </c>
      <c r="K53" s="39">
        <v>6</v>
      </c>
      <c r="L53" s="40">
        <f>SUM(G53:K53)</f>
        <v>17</v>
      </c>
      <c r="M53" s="40">
        <f>AVERAGE(G53:K53)</f>
        <v>3.4</v>
      </c>
      <c r="N53" s="40">
        <f>MAX(G53:K53)-MIN(G53:K53)</f>
        <v>5</v>
      </c>
      <c r="O53" s="141">
        <f>_xlfn.STDEV.P(G53:K53)</f>
        <v>1.8547236990991407</v>
      </c>
      <c r="P53" s="141">
        <f>(U53-M53)</f>
        <v>-2.4</v>
      </c>
      <c r="Q53" s="39">
        <v>3</v>
      </c>
      <c r="R53" s="39">
        <v>2</v>
      </c>
      <c r="S53" s="39">
        <v>5</v>
      </c>
      <c r="T53" s="41">
        <v>4</v>
      </c>
      <c r="U53" s="41">
        <v>1</v>
      </c>
      <c r="V53" s="40">
        <f>SUM(Q53:U53)</f>
        <v>15</v>
      </c>
      <c r="W53" s="141">
        <f>AVERAGE(Q53:U53)</f>
        <v>3</v>
      </c>
      <c r="X53" s="40">
        <f>MAX(Q53:U53)-MIN(Q53:U53)</f>
        <v>4</v>
      </c>
      <c r="Y53" s="141">
        <f>_xlfn.STDEV.P(Q53:U53)</f>
        <v>1.4142135623730951</v>
      </c>
      <c r="Z53" s="141">
        <f>(U53-W53)</f>
        <v>-2</v>
      </c>
      <c r="AA53" s="42">
        <f>SUM(Q53:U53,G53:K53)</f>
        <v>32</v>
      </c>
      <c r="AB53" s="144">
        <f>AVERAGE(Q53:U53,G53:K53)</f>
        <v>3.2</v>
      </c>
      <c r="AC53" s="42">
        <f>MAX(Q53:U53,G53:K53)-MIN(Q53:U53,G53:K53)</f>
        <v>5</v>
      </c>
      <c r="AD53" s="144">
        <f>_xlfn.STDEV.P(Q53:U53,G53:K53)</f>
        <v>1.6613247725836149</v>
      </c>
      <c r="AE53" s="144">
        <f>(U53-AB53)</f>
        <v>-2.2000000000000002</v>
      </c>
    </row>
    <row r="54" spans="2:31" ht="15.75" thickBot="1" x14ac:dyDescent="0.3">
      <c r="B54" s="58" t="s">
        <v>28</v>
      </c>
      <c r="C54" s="43" t="s">
        <v>307</v>
      </c>
      <c r="D54" s="247">
        <f>(D53/D69)</f>
        <v>0.14285714285714285</v>
      </c>
      <c r="E54" s="247">
        <f t="shared" ref="E54:K54" si="106">(E53/E69)</f>
        <v>3.125E-2</v>
      </c>
      <c r="F54" s="247">
        <f t="shared" si="106"/>
        <v>8.8235294117647065E-2</v>
      </c>
      <c r="G54" s="138">
        <f t="shared" si="106"/>
        <v>0.10344827586206896</v>
      </c>
      <c r="H54" s="138">
        <f t="shared" si="106"/>
        <v>0.15151515151515152</v>
      </c>
      <c r="I54" s="138">
        <f t="shared" si="106"/>
        <v>0.125</v>
      </c>
      <c r="J54" s="138">
        <f t="shared" si="106"/>
        <v>4.7619047619047616E-2</v>
      </c>
      <c r="K54" s="138">
        <f t="shared" si="106"/>
        <v>0.3</v>
      </c>
      <c r="L54" s="139">
        <f t="shared" ref="L54" si="107">(L53/L69)</f>
        <v>0.14285714285714285</v>
      </c>
      <c r="M54" s="137"/>
      <c r="N54" s="137"/>
      <c r="O54" s="137"/>
      <c r="P54" s="137"/>
      <c r="Q54" s="138">
        <f t="shared" ref="Q54:T54" si="108">(Q53/Q69)</f>
        <v>0.13636363636363635</v>
      </c>
      <c r="R54" s="138">
        <f t="shared" si="108"/>
        <v>0.11764705882352941</v>
      </c>
      <c r="S54" s="138">
        <f t="shared" si="108"/>
        <v>0.2</v>
      </c>
      <c r="T54" s="136">
        <f t="shared" si="108"/>
        <v>0.16666666666666666</v>
      </c>
      <c r="U54" s="136">
        <f t="shared" ref="U54:AA54" si="109">(U53/U69)</f>
        <v>3.2258064516129031E-2</v>
      </c>
      <c r="V54" s="139">
        <f t="shared" si="109"/>
        <v>0.12605042016806722</v>
      </c>
      <c r="W54" s="137"/>
      <c r="X54" s="137"/>
      <c r="Y54" s="137"/>
      <c r="Z54" s="137"/>
      <c r="AA54" s="140">
        <f t="shared" si="109"/>
        <v>0.13445378151260504</v>
      </c>
      <c r="AB54" s="192"/>
      <c r="AC54" s="192"/>
      <c r="AD54" s="192"/>
      <c r="AE54" s="192"/>
    </row>
    <row r="55" spans="2:31" x14ac:dyDescent="0.25">
      <c r="B55" s="59">
        <v>2300</v>
      </c>
      <c r="C55" s="38" t="s">
        <v>307</v>
      </c>
      <c r="D55" s="38">
        <v>0</v>
      </c>
      <c r="E55" s="38">
        <v>4</v>
      </c>
      <c r="F55" s="38">
        <v>3</v>
      </c>
      <c r="G55" s="39">
        <v>7</v>
      </c>
      <c r="H55" s="39">
        <v>3</v>
      </c>
      <c r="I55" s="39">
        <v>2</v>
      </c>
      <c r="J55" s="39">
        <v>3</v>
      </c>
      <c r="K55" s="39">
        <v>2</v>
      </c>
      <c r="L55" s="40">
        <f t="shared" ref="L55:L70" si="110">SUM(G55:K55)</f>
        <v>17</v>
      </c>
      <c r="M55" s="40">
        <f t="shared" ref="M55:M70" si="111">AVERAGE(G55:K55)</f>
        <v>3.4</v>
      </c>
      <c r="N55" s="40">
        <f t="shared" ref="N55:N70" si="112">MAX(G55:K55)-MIN(G55:K55)</f>
        <v>5</v>
      </c>
      <c r="O55" s="141">
        <f t="shared" ref="O55:O70" si="113">_xlfn.STDEV.P(G55:K55)</f>
        <v>1.8547236990991407</v>
      </c>
      <c r="P55" s="141">
        <f>(U55-M55)</f>
        <v>0.60000000000000009</v>
      </c>
      <c r="Q55" s="39">
        <v>6</v>
      </c>
      <c r="R55" s="39">
        <v>2</v>
      </c>
      <c r="S55" s="39">
        <v>7</v>
      </c>
      <c r="T55" s="41">
        <v>1</v>
      </c>
      <c r="U55" s="41">
        <v>4</v>
      </c>
      <c r="V55" s="40">
        <f>SUM(Q55:U55)</f>
        <v>20</v>
      </c>
      <c r="W55" s="141">
        <f>AVERAGE(Q55:U55)</f>
        <v>4</v>
      </c>
      <c r="X55" s="40">
        <f>MAX(Q55:U55)-MIN(Q55:U55)</f>
        <v>6</v>
      </c>
      <c r="Y55" s="141">
        <f>_xlfn.STDEV.P(Q55:U55)</f>
        <v>2.2803508501982761</v>
      </c>
      <c r="Z55" s="141">
        <f t="shared" ref="Z55:Z67" si="114">(U55-W55)</f>
        <v>0</v>
      </c>
      <c r="AA55" s="42">
        <f t="shared" ref="AA55:AA70" si="115">SUM(Q55:U55,G55:K55)</f>
        <v>37</v>
      </c>
      <c r="AB55" s="144">
        <f t="shared" ref="AB55:AB70" si="116">AVERAGE(Q55:U55,G55:K55)</f>
        <v>3.7</v>
      </c>
      <c r="AC55" s="42">
        <f t="shared" ref="AC55:AC70" si="117">MAX(Q55:U55,G55:K55)-MIN(Q55:U55,G55:K55)</f>
        <v>6</v>
      </c>
      <c r="AD55" s="144">
        <f t="shared" ref="AD55:AD70" si="118">_xlfn.STDEV.P(Q55:U55,G55:K55)</f>
        <v>2.1</v>
      </c>
      <c r="AE55" s="144">
        <f t="shared" ref="AE55:AE67" si="119">(U55-AB55)</f>
        <v>0.29999999999999982</v>
      </c>
    </row>
    <row r="56" spans="2:31" ht="15.75" thickBot="1" x14ac:dyDescent="0.3">
      <c r="B56" s="58" t="s">
        <v>28</v>
      </c>
      <c r="C56" s="43" t="s">
        <v>307</v>
      </c>
      <c r="D56" s="247">
        <f>(D55/D69)</f>
        <v>0</v>
      </c>
      <c r="E56" s="247">
        <f t="shared" ref="E56:K56" si="120">(E55/E69)</f>
        <v>0.125</v>
      </c>
      <c r="F56" s="247">
        <f t="shared" si="120"/>
        <v>8.8235294117647065E-2</v>
      </c>
      <c r="G56" s="138">
        <f t="shared" si="120"/>
        <v>0.2413793103448276</v>
      </c>
      <c r="H56" s="138">
        <f t="shared" si="120"/>
        <v>9.0909090909090912E-2</v>
      </c>
      <c r="I56" s="138">
        <f t="shared" si="120"/>
        <v>0.125</v>
      </c>
      <c r="J56" s="138">
        <f t="shared" si="120"/>
        <v>0.14285714285714285</v>
      </c>
      <c r="K56" s="138">
        <f t="shared" si="120"/>
        <v>0.1</v>
      </c>
      <c r="L56" s="139">
        <f t="shared" ref="L56" si="121">(L55/L69)</f>
        <v>0.14285714285714285</v>
      </c>
      <c r="M56" s="137"/>
      <c r="N56" s="137"/>
      <c r="O56" s="137"/>
      <c r="P56" s="137"/>
      <c r="Q56" s="138">
        <f t="shared" ref="Q56:T56" si="122">(Q55/Q69)</f>
        <v>0.27272727272727271</v>
      </c>
      <c r="R56" s="138">
        <f t="shared" si="122"/>
        <v>0.11764705882352941</v>
      </c>
      <c r="S56" s="138">
        <f t="shared" si="122"/>
        <v>0.28000000000000003</v>
      </c>
      <c r="T56" s="136">
        <f t="shared" si="122"/>
        <v>4.1666666666666664E-2</v>
      </c>
      <c r="U56" s="136">
        <f t="shared" ref="U56:AA56" si="123">(U55/U69)</f>
        <v>0.12903225806451613</v>
      </c>
      <c r="V56" s="139">
        <f t="shared" si="123"/>
        <v>0.16806722689075632</v>
      </c>
      <c r="W56" s="137"/>
      <c r="X56" s="137"/>
      <c r="Y56" s="137"/>
      <c r="Z56" s="137"/>
      <c r="AA56" s="140">
        <f t="shared" si="123"/>
        <v>0.15546218487394958</v>
      </c>
      <c r="AB56" s="192"/>
      <c r="AC56" s="192"/>
      <c r="AD56" s="192"/>
      <c r="AE56" s="192"/>
    </row>
    <row r="57" spans="2:31" x14ac:dyDescent="0.25">
      <c r="B57" s="201" t="s">
        <v>354</v>
      </c>
      <c r="C57" s="38" t="s">
        <v>307</v>
      </c>
      <c r="D57" s="38">
        <v>5</v>
      </c>
      <c r="E57" s="38">
        <v>3</v>
      </c>
      <c r="F57" s="38">
        <v>6</v>
      </c>
      <c r="G57" s="39">
        <v>2</v>
      </c>
      <c r="H57" s="39">
        <v>5</v>
      </c>
      <c r="I57" s="39">
        <v>3</v>
      </c>
      <c r="J57" s="39">
        <v>3</v>
      </c>
      <c r="K57" s="39">
        <v>2</v>
      </c>
      <c r="L57" s="40">
        <f t="shared" si="110"/>
        <v>15</v>
      </c>
      <c r="M57" s="40">
        <f t="shared" si="111"/>
        <v>3</v>
      </c>
      <c r="N57" s="40">
        <f t="shared" si="112"/>
        <v>3</v>
      </c>
      <c r="O57" s="141">
        <f t="shared" si="113"/>
        <v>1.0954451150103321</v>
      </c>
      <c r="P57" s="141">
        <f>(U57-M57)</f>
        <v>0</v>
      </c>
      <c r="Q57" s="39">
        <v>1</v>
      </c>
      <c r="R57" s="39">
        <v>2</v>
      </c>
      <c r="S57" s="39">
        <v>4</v>
      </c>
      <c r="T57" s="41">
        <v>3</v>
      </c>
      <c r="U57" s="41">
        <v>3</v>
      </c>
      <c r="V57" s="40">
        <f>SUM(Q57:U57)</f>
        <v>13</v>
      </c>
      <c r="W57" s="141">
        <f>AVERAGE(Q57:U57)</f>
        <v>2.6</v>
      </c>
      <c r="X57" s="40">
        <f>MAX(Q57:U57)-MIN(Q57:U57)</f>
        <v>3</v>
      </c>
      <c r="Y57" s="141">
        <f>_xlfn.STDEV.P(Q57:U57)</f>
        <v>1.019803902718557</v>
      </c>
      <c r="Z57" s="141">
        <f t="shared" si="114"/>
        <v>0.39999999999999991</v>
      </c>
      <c r="AA57" s="42">
        <f t="shared" si="115"/>
        <v>28</v>
      </c>
      <c r="AB57" s="144">
        <f t="shared" si="116"/>
        <v>2.8</v>
      </c>
      <c r="AC57" s="42">
        <f t="shared" si="117"/>
        <v>4</v>
      </c>
      <c r="AD57" s="144">
        <f t="shared" si="118"/>
        <v>1.0770329614269007</v>
      </c>
      <c r="AE57" s="144">
        <f t="shared" si="119"/>
        <v>0.20000000000000018</v>
      </c>
    </row>
    <row r="58" spans="2:31" ht="15.75" thickBot="1" x14ac:dyDescent="0.3">
      <c r="B58" s="58" t="s">
        <v>28</v>
      </c>
      <c r="C58" s="43" t="s">
        <v>307</v>
      </c>
      <c r="D58" s="247">
        <f>(D57/D69)</f>
        <v>0.17857142857142858</v>
      </c>
      <c r="E58" s="247">
        <f t="shared" ref="E58:K58" si="124">(E57/E69)</f>
        <v>9.375E-2</v>
      </c>
      <c r="F58" s="247">
        <f t="shared" si="124"/>
        <v>0.17647058823529413</v>
      </c>
      <c r="G58" s="138">
        <f t="shared" si="124"/>
        <v>6.8965517241379309E-2</v>
      </c>
      <c r="H58" s="138">
        <f t="shared" si="124"/>
        <v>0.15151515151515152</v>
      </c>
      <c r="I58" s="138">
        <f t="shared" si="124"/>
        <v>0.1875</v>
      </c>
      <c r="J58" s="138">
        <f t="shared" si="124"/>
        <v>0.14285714285714285</v>
      </c>
      <c r="K58" s="138">
        <f t="shared" si="124"/>
        <v>0.1</v>
      </c>
      <c r="L58" s="139">
        <f t="shared" ref="L58" si="125">(L57/L69)</f>
        <v>0.12605042016806722</v>
      </c>
      <c r="M58" s="137"/>
      <c r="N58" s="137"/>
      <c r="O58" s="137"/>
      <c r="P58" s="137"/>
      <c r="Q58" s="138">
        <f t="shared" ref="Q58:T58" si="126">(Q57/Q69)</f>
        <v>4.5454545454545456E-2</v>
      </c>
      <c r="R58" s="138">
        <f t="shared" si="126"/>
        <v>0.11764705882352941</v>
      </c>
      <c r="S58" s="138">
        <f t="shared" si="126"/>
        <v>0.16</v>
      </c>
      <c r="T58" s="136">
        <f t="shared" si="126"/>
        <v>0.125</v>
      </c>
      <c r="U58" s="136">
        <f t="shared" ref="U58:AA58" si="127">(U57/U69)</f>
        <v>9.6774193548387094E-2</v>
      </c>
      <c r="V58" s="139">
        <f t="shared" si="127"/>
        <v>0.1092436974789916</v>
      </c>
      <c r="W58" s="137"/>
      <c r="X58" s="137"/>
      <c r="Y58" s="137"/>
      <c r="Z58" s="137"/>
      <c r="AA58" s="140">
        <f t="shared" si="127"/>
        <v>0.11764705882352941</v>
      </c>
      <c r="AB58" s="192"/>
      <c r="AC58" s="192"/>
      <c r="AD58" s="192"/>
      <c r="AE58" s="192"/>
    </row>
    <row r="59" spans="2:31" x14ac:dyDescent="0.25">
      <c r="B59" s="59">
        <v>100</v>
      </c>
      <c r="C59" s="38" t="s">
        <v>307</v>
      </c>
      <c r="D59" s="38">
        <v>10</v>
      </c>
      <c r="E59" s="38">
        <v>6</v>
      </c>
      <c r="F59" s="38">
        <v>12</v>
      </c>
      <c r="G59" s="39">
        <v>6</v>
      </c>
      <c r="H59" s="39">
        <v>7</v>
      </c>
      <c r="I59" s="39">
        <v>4</v>
      </c>
      <c r="J59" s="39">
        <v>7</v>
      </c>
      <c r="K59" s="39">
        <v>4</v>
      </c>
      <c r="L59" s="40">
        <f t="shared" si="110"/>
        <v>28</v>
      </c>
      <c r="M59" s="40">
        <f t="shared" si="111"/>
        <v>5.6</v>
      </c>
      <c r="N59" s="40">
        <f t="shared" si="112"/>
        <v>3</v>
      </c>
      <c r="O59" s="141">
        <f t="shared" si="113"/>
        <v>1.3564659966250536</v>
      </c>
      <c r="P59" s="141">
        <f>(U59-M59)</f>
        <v>1.4000000000000004</v>
      </c>
      <c r="Q59" s="39">
        <v>8</v>
      </c>
      <c r="R59" s="39">
        <v>1</v>
      </c>
      <c r="S59" s="39">
        <v>5</v>
      </c>
      <c r="T59" s="41">
        <v>5</v>
      </c>
      <c r="U59" s="41">
        <v>7</v>
      </c>
      <c r="V59" s="40">
        <f>SUM(Q59:U59)</f>
        <v>26</v>
      </c>
      <c r="W59" s="141">
        <f>AVERAGE(Q59:U59)</f>
        <v>5.2</v>
      </c>
      <c r="X59" s="40">
        <f>MAX(Q59:U59)-MIN(Q59:U59)</f>
        <v>7</v>
      </c>
      <c r="Y59" s="141">
        <f>_xlfn.STDEV.P(Q59:U59)</f>
        <v>2.4</v>
      </c>
      <c r="Z59" s="141">
        <f t="shared" si="114"/>
        <v>1.7999999999999998</v>
      </c>
      <c r="AA59" s="42">
        <f t="shared" si="115"/>
        <v>54</v>
      </c>
      <c r="AB59" s="144">
        <f t="shared" si="116"/>
        <v>5.4</v>
      </c>
      <c r="AC59" s="42">
        <f t="shared" si="117"/>
        <v>7</v>
      </c>
      <c r="AD59" s="144">
        <f t="shared" si="118"/>
        <v>1.9595917942265424</v>
      </c>
      <c r="AE59" s="144">
        <f t="shared" si="119"/>
        <v>1.5999999999999996</v>
      </c>
    </row>
    <row r="60" spans="2:31" ht="15.75" thickBot="1" x14ac:dyDescent="0.3">
      <c r="B60" s="58" t="s">
        <v>28</v>
      </c>
      <c r="C60" s="43" t="s">
        <v>307</v>
      </c>
      <c r="D60" s="247">
        <f>(D59/D69)</f>
        <v>0.35714285714285715</v>
      </c>
      <c r="E60" s="247">
        <f t="shared" ref="E60:K60" si="128">(E59/E69)</f>
        <v>0.1875</v>
      </c>
      <c r="F60" s="247">
        <f t="shared" si="128"/>
        <v>0.35294117647058826</v>
      </c>
      <c r="G60" s="138">
        <f t="shared" si="128"/>
        <v>0.20689655172413793</v>
      </c>
      <c r="H60" s="138">
        <f t="shared" si="128"/>
        <v>0.21212121212121213</v>
      </c>
      <c r="I60" s="138">
        <f t="shared" si="128"/>
        <v>0.25</v>
      </c>
      <c r="J60" s="138">
        <f t="shared" si="128"/>
        <v>0.33333333333333331</v>
      </c>
      <c r="K60" s="138">
        <f t="shared" si="128"/>
        <v>0.2</v>
      </c>
      <c r="L60" s="139">
        <f t="shared" ref="L60" si="129">(L59/L69)</f>
        <v>0.23529411764705882</v>
      </c>
      <c r="M60" s="137"/>
      <c r="N60" s="137"/>
      <c r="O60" s="137"/>
      <c r="P60" s="137"/>
      <c r="Q60" s="138">
        <f t="shared" ref="Q60:T60" si="130">(Q59/Q69)</f>
        <v>0.36363636363636365</v>
      </c>
      <c r="R60" s="138">
        <f t="shared" si="130"/>
        <v>5.8823529411764705E-2</v>
      </c>
      <c r="S60" s="138">
        <f t="shared" si="130"/>
        <v>0.2</v>
      </c>
      <c r="T60" s="136">
        <f t="shared" si="130"/>
        <v>0.20833333333333334</v>
      </c>
      <c r="U60" s="136">
        <f t="shared" ref="U60:AA60" si="131">(U59/U69)</f>
        <v>0.22580645161290322</v>
      </c>
      <c r="V60" s="139">
        <f t="shared" si="131"/>
        <v>0.21848739495798319</v>
      </c>
      <c r="W60" s="137"/>
      <c r="X60" s="137"/>
      <c r="Y60" s="137"/>
      <c r="Z60" s="137"/>
      <c r="AA60" s="140">
        <f t="shared" si="131"/>
        <v>0.22689075630252101</v>
      </c>
      <c r="AB60" s="192"/>
      <c r="AC60" s="192"/>
      <c r="AD60" s="192"/>
      <c r="AE60" s="192"/>
    </row>
    <row r="61" spans="2:31" x14ac:dyDescent="0.25">
      <c r="B61" s="59">
        <v>200</v>
      </c>
      <c r="C61" s="38" t="s">
        <v>307</v>
      </c>
      <c r="D61" s="38">
        <v>5</v>
      </c>
      <c r="E61" s="38">
        <v>13</v>
      </c>
      <c r="F61" s="38">
        <v>5</v>
      </c>
      <c r="G61" s="39">
        <v>9</v>
      </c>
      <c r="H61" s="39">
        <v>10</v>
      </c>
      <c r="I61" s="39">
        <v>4</v>
      </c>
      <c r="J61" s="39">
        <v>6</v>
      </c>
      <c r="K61" s="39">
        <v>6</v>
      </c>
      <c r="L61" s="40">
        <f t="shared" si="110"/>
        <v>35</v>
      </c>
      <c r="M61" s="40">
        <f t="shared" si="111"/>
        <v>7</v>
      </c>
      <c r="N61" s="40">
        <f t="shared" si="112"/>
        <v>6</v>
      </c>
      <c r="O61" s="141">
        <f t="shared" si="113"/>
        <v>2.1908902300206643</v>
      </c>
      <c r="P61" s="141">
        <f>(U61-M61)</f>
        <v>3</v>
      </c>
      <c r="Q61" s="39">
        <v>4</v>
      </c>
      <c r="R61" s="39">
        <v>4</v>
      </c>
      <c r="S61" s="39">
        <v>2</v>
      </c>
      <c r="T61" s="41">
        <v>5</v>
      </c>
      <c r="U61" s="41">
        <v>10</v>
      </c>
      <c r="V61" s="40">
        <f>SUM(Q61:U61)</f>
        <v>25</v>
      </c>
      <c r="W61" s="141">
        <f>AVERAGE(Q61:U61)</f>
        <v>5</v>
      </c>
      <c r="X61" s="40">
        <f>MAX(Q61:U61)-MIN(Q61:U61)</f>
        <v>8</v>
      </c>
      <c r="Y61" s="141">
        <f>_xlfn.STDEV.P(Q61:U61)</f>
        <v>2.6832815729997477</v>
      </c>
      <c r="Z61" s="141">
        <f t="shared" si="114"/>
        <v>5</v>
      </c>
      <c r="AA61" s="42">
        <f t="shared" si="115"/>
        <v>60</v>
      </c>
      <c r="AB61" s="144">
        <f t="shared" si="116"/>
        <v>6</v>
      </c>
      <c r="AC61" s="42">
        <f t="shared" si="117"/>
        <v>8</v>
      </c>
      <c r="AD61" s="144">
        <f t="shared" si="118"/>
        <v>2.6457513110645907</v>
      </c>
      <c r="AE61" s="144">
        <f t="shared" si="119"/>
        <v>4</v>
      </c>
    </row>
    <row r="62" spans="2:31" ht="15.75" thickBot="1" x14ac:dyDescent="0.3">
      <c r="B62" s="58" t="s">
        <v>28</v>
      </c>
      <c r="C62" s="43" t="s">
        <v>307</v>
      </c>
      <c r="D62" s="247">
        <f>(D61/D69)</f>
        <v>0.17857142857142858</v>
      </c>
      <c r="E62" s="247">
        <f t="shared" ref="E62:K62" si="132">(E61/E69)</f>
        <v>0.40625</v>
      </c>
      <c r="F62" s="247">
        <f t="shared" si="132"/>
        <v>0.14705882352941177</v>
      </c>
      <c r="G62" s="138">
        <f t="shared" si="132"/>
        <v>0.31034482758620691</v>
      </c>
      <c r="H62" s="138">
        <f t="shared" si="132"/>
        <v>0.30303030303030304</v>
      </c>
      <c r="I62" s="138">
        <f t="shared" si="132"/>
        <v>0.25</v>
      </c>
      <c r="J62" s="138">
        <f t="shared" si="132"/>
        <v>0.2857142857142857</v>
      </c>
      <c r="K62" s="138">
        <f t="shared" si="132"/>
        <v>0.3</v>
      </c>
      <c r="L62" s="139">
        <f t="shared" ref="L62" si="133">(L61/L69)</f>
        <v>0.29411764705882354</v>
      </c>
      <c r="M62" s="137"/>
      <c r="N62" s="137"/>
      <c r="O62" s="137"/>
      <c r="P62" s="137"/>
      <c r="Q62" s="138">
        <f t="shared" ref="Q62:T62" si="134">(Q61/Q69)</f>
        <v>0.18181818181818182</v>
      </c>
      <c r="R62" s="138">
        <f t="shared" si="134"/>
        <v>0.23529411764705882</v>
      </c>
      <c r="S62" s="138">
        <f t="shared" si="134"/>
        <v>0.08</v>
      </c>
      <c r="T62" s="136">
        <f t="shared" si="134"/>
        <v>0.20833333333333334</v>
      </c>
      <c r="U62" s="136">
        <f t="shared" ref="U62:AA62" si="135">(U61/U69)</f>
        <v>0.32258064516129031</v>
      </c>
      <c r="V62" s="139">
        <f t="shared" si="135"/>
        <v>0.21008403361344538</v>
      </c>
      <c r="W62" s="137"/>
      <c r="X62" s="137"/>
      <c r="Y62" s="137"/>
      <c r="Z62" s="137"/>
      <c r="AA62" s="140">
        <f t="shared" si="135"/>
        <v>0.25210084033613445</v>
      </c>
      <c r="AB62" s="192"/>
      <c r="AC62" s="192"/>
      <c r="AD62" s="192"/>
      <c r="AE62" s="192"/>
    </row>
    <row r="63" spans="2:31" x14ac:dyDescent="0.25">
      <c r="B63" s="63">
        <v>300</v>
      </c>
      <c r="C63" s="38" t="s">
        <v>307</v>
      </c>
      <c r="D63" s="248">
        <v>0</v>
      </c>
      <c r="E63" s="248">
        <v>3</v>
      </c>
      <c r="F63" s="248">
        <v>4</v>
      </c>
      <c r="G63" s="52">
        <v>1</v>
      </c>
      <c r="H63" s="52">
        <v>0</v>
      </c>
      <c r="I63" s="52">
        <v>1</v>
      </c>
      <c r="J63" s="52">
        <v>0</v>
      </c>
      <c r="K63" s="52">
        <v>0</v>
      </c>
      <c r="L63" s="40">
        <f t="shared" si="110"/>
        <v>2</v>
      </c>
      <c r="M63" s="40">
        <f t="shared" si="111"/>
        <v>0.4</v>
      </c>
      <c r="N63" s="40">
        <f t="shared" si="112"/>
        <v>1</v>
      </c>
      <c r="O63" s="141">
        <f t="shared" si="113"/>
        <v>0.4898979485566356</v>
      </c>
      <c r="P63" s="141">
        <f>(U63-M63)</f>
        <v>3.6</v>
      </c>
      <c r="Q63" s="52">
        <v>0</v>
      </c>
      <c r="R63" s="52">
        <v>3</v>
      </c>
      <c r="S63" s="52">
        <v>1</v>
      </c>
      <c r="T63" s="54">
        <v>1</v>
      </c>
      <c r="U63" s="54">
        <v>4</v>
      </c>
      <c r="V63" s="40">
        <f>SUM(Q63:U63)</f>
        <v>9</v>
      </c>
      <c r="W63" s="141">
        <f>AVERAGE(Q63:U63)</f>
        <v>1.8</v>
      </c>
      <c r="X63" s="40">
        <f>MAX(Q63:U63)-MIN(Q63:U63)</f>
        <v>4</v>
      </c>
      <c r="Y63" s="141">
        <f>_xlfn.STDEV.P(Q63:U63)</f>
        <v>1.4696938456699069</v>
      </c>
      <c r="Z63" s="141">
        <f t="shared" si="114"/>
        <v>2.2000000000000002</v>
      </c>
      <c r="AA63" s="42">
        <f t="shared" si="115"/>
        <v>11</v>
      </c>
      <c r="AB63" s="144">
        <f t="shared" si="116"/>
        <v>1.1000000000000001</v>
      </c>
      <c r="AC63" s="42">
        <f t="shared" si="117"/>
        <v>4</v>
      </c>
      <c r="AD63" s="144">
        <f t="shared" si="118"/>
        <v>1.3</v>
      </c>
      <c r="AE63" s="144">
        <f t="shared" si="119"/>
        <v>2.9</v>
      </c>
    </row>
    <row r="64" spans="2:31" ht="15.75" thickBot="1" x14ac:dyDescent="0.3">
      <c r="B64" s="58" t="s">
        <v>28</v>
      </c>
      <c r="C64" s="43" t="s">
        <v>307</v>
      </c>
      <c r="D64" s="247">
        <f>(D63/D69)</f>
        <v>0</v>
      </c>
      <c r="E64" s="247">
        <f t="shared" ref="E64:K64" si="136">(E63/E69)</f>
        <v>9.375E-2</v>
      </c>
      <c r="F64" s="247">
        <f t="shared" si="136"/>
        <v>0.11764705882352941</v>
      </c>
      <c r="G64" s="138">
        <f t="shared" si="136"/>
        <v>3.4482758620689655E-2</v>
      </c>
      <c r="H64" s="138">
        <f t="shared" si="136"/>
        <v>0</v>
      </c>
      <c r="I64" s="138">
        <f t="shared" si="136"/>
        <v>6.25E-2</v>
      </c>
      <c r="J64" s="138">
        <f t="shared" si="136"/>
        <v>0</v>
      </c>
      <c r="K64" s="138">
        <f t="shared" si="136"/>
        <v>0</v>
      </c>
      <c r="L64" s="139">
        <f t="shared" ref="L64" si="137">(L63/L69)</f>
        <v>1.680672268907563E-2</v>
      </c>
      <c r="M64" s="137"/>
      <c r="N64" s="137"/>
      <c r="O64" s="137"/>
      <c r="P64" s="137"/>
      <c r="Q64" s="138">
        <f t="shared" ref="Q64:T64" si="138">(Q63/Q69)</f>
        <v>0</v>
      </c>
      <c r="R64" s="138">
        <f t="shared" si="138"/>
        <v>0.17647058823529413</v>
      </c>
      <c r="S64" s="138">
        <f t="shared" si="138"/>
        <v>0.04</v>
      </c>
      <c r="T64" s="136">
        <f t="shared" si="138"/>
        <v>4.1666666666666664E-2</v>
      </c>
      <c r="U64" s="136">
        <f t="shared" ref="U64:AA64" si="139">(U63/U69)</f>
        <v>0.12903225806451613</v>
      </c>
      <c r="V64" s="139">
        <f t="shared" si="139"/>
        <v>7.5630252100840331E-2</v>
      </c>
      <c r="W64" s="137"/>
      <c r="X64" s="137"/>
      <c r="Y64" s="137"/>
      <c r="Z64" s="137"/>
      <c r="AA64" s="140">
        <f t="shared" si="139"/>
        <v>4.6218487394957986E-2</v>
      </c>
      <c r="AB64" s="192"/>
      <c r="AC64" s="192"/>
      <c r="AD64" s="192"/>
      <c r="AE64" s="192"/>
    </row>
    <row r="65" spans="2:31" x14ac:dyDescent="0.25">
      <c r="B65" s="59">
        <v>400</v>
      </c>
      <c r="C65" s="38" t="s">
        <v>307</v>
      </c>
      <c r="D65" s="38">
        <v>3</v>
      </c>
      <c r="E65" s="38">
        <v>1</v>
      </c>
      <c r="F65" s="38">
        <v>1</v>
      </c>
      <c r="G65" s="39">
        <v>1</v>
      </c>
      <c r="H65" s="39">
        <v>2</v>
      </c>
      <c r="I65" s="39">
        <v>0</v>
      </c>
      <c r="J65" s="39">
        <v>0</v>
      </c>
      <c r="K65" s="39">
        <v>0</v>
      </c>
      <c r="L65" s="40">
        <f t="shared" si="110"/>
        <v>3</v>
      </c>
      <c r="M65" s="40">
        <f t="shared" si="111"/>
        <v>0.6</v>
      </c>
      <c r="N65" s="40">
        <f t="shared" si="112"/>
        <v>2</v>
      </c>
      <c r="O65" s="141">
        <f t="shared" si="113"/>
        <v>0.8</v>
      </c>
      <c r="P65" s="141">
        <f>(U65-M65)</f>
        <v>0.4</v>
      </c>
      <c r="Q65" s="39">
        <v>0</v>
      </c>
      <c r="R65" s="39">
        <v>3</v>
      </c>
      <c r="S65" s="39">
        <v>1</v>
      </c>
      <c r="T65" s="41">
        <v>4</v>
      </c>
      <c r="U65" s="41">
        <v>1</v>
      </c>
      <c r="V65" s="40">
        <f>SUM(Q65:U65)</f>
        <v>9</v>
      </c>
      <c r="W65" s="141">
        <f>AVERAGE(Q65:U65)</f>
        <v>1.8</v>
      </c>
      <c r="X65" s="40">
        <f>MAX(Q65:U65)-MIN(Q65:U65)</f>
        <v>4</v>
      </c>
      <c r="Y65" s="141">
        <f>_xlfn.STDEV.P(Q65:U65)</f>
        <v>1.4696938456699069</v>
      </c>
      <c r="Z65" s="141">
        <f t="shared" si="114"/>
        <v>-0.8</v>
      </c>
      <c r="AA65" s="42">
        <f t="shared" si="115"/>
        <v>12</v>
      </c>
      <c r="AB65" s="144">
        <f t="shared" si="116"/>
        <v>1.2</v>
      </c>
      <c r="AC65" s="42">
        <f t="shared" si="117"/>
        <v>4</v>
      </c>
      <c r="AD65" s="144">
        <f t="shared" si="118"/>
        <v>1.3266499161421599</v>
      </c>
      <c r="AE65" s="144">
        <f t="shared" si="119"/>
        <v>-0.19999999999999996</v>
      </c>
    </row>
    <row r="66" spans="2:31" ht="15.75" thickBot="1" x14ac:dyDescent="0.3">
      <c r="B66" s="58" t="s">
        <v>28</v>
      </c>
      <c r="C66" s="43" t="s">
        <v>307</v>
      </c>
      <c r="D66" s="247">
        <f>(D65/D69)</f>
        <v>0.10714285714285714</v>
      </c>
      <c r="E66" s="247">
        <f t="shared" ref="E66:K66" si="140">(E65/E69)</f>
        <v>3.125E-2</v>
      </c>
      <c r="F66" s="247">
        <f t="shared" si="140"/>
        <v>2.9411764705882353E-2</v>
      </c>
      <c r="G66" s="138">
        <f t="shared" si="140"/>
        <v>3.4482758620689655E-2</v>
      </c>
      <c r="H66" s="138">
        <f t="shared" si="140"/>
        <v>6.0606060606060608E-2</v>
      </c>
      <c r="I66" s="138">
        <f t="shared" si="140"/>
        <v>0</v>
      </c>
      <c r="J66" s="138">
        <f t="shared" si="140"/>
        <v>0</v>
      </c>
      <c r="K66" s="138">
        <f t="shared" si="140"/>
        <v>0</v>
      </c>
      <c r="L66" s="139">
        <f t="shared" ref="L66" si="141">(L65/L69)</f>
        <v>2.5210084033613446E-2</v>
      </c>
      <c r="M66" s="137"/>
      <c r="N66" s="137"/>
      <c r="O66" s="137"/>
      <c r="P66" s="137"/>
      <c r="Q66" s="138">
        <f t="shared" ref="Q66:T66" si="142">(Q65/Q69)</f>
        <v>0</v>
      </c>
      <c r="R66" s="138">
        <f t="shared" si="142"/>
        <v>0.17647058823529413</v>
      </c>
      <c r="S66" s="138">
        <f t="shared" si="142"/>
        <v>0.04</v>
      </c>
      <c r="T66" s="136">
        <f t="shared" si="142"/>
        <v>0.16666666666666666</v>
      </c>
      <c r="U66" s="136">
        <f t="shared" ref="U66:AA66" si="143">(U65/U69)</f>
        <v>3.2258064516129031E-2</v>
      </c>
      <c r="V66" s="139">
        <f t="shared" si="143"/>
        <v>7.5630252100840331E-2</v>
      </c>
      <c r="W66" s="137"/>
      <c r="X66" s="137"/>
      <c r="Y66" s="137"/>
      <c r="Z66" s="137"/>
      <c r="AA66" s="140">
        <f t="shared" si="143"/>
        <v>5.0420168067226892E-2</v>
      </c>
      <c r="AB66" s="192"/>
      <c r="AC66" s="192"/>
      <c r="AD66" s="192"/>
      <c r="AE66" s="192"/>
    </row>
    <row r="67" spans="2:31" x14ac:dyDescent="0.25">
      <c r="B67" s="59">
        <v>500</v>
      </c>
      <c r="C67" s="38" t="s">
        <v>307</v>
      </c>
      <c r="D67" s="38">
        <v>1</v>
      </c>
      <c r="E67" s="38">
        <v>1</v>
      </c>
      <c r="F67" s="38">
        <v>0</v>
      </c>
      <c r="G67" s="39">
        <v>0</v>
      </c>
      <c r="H67" s="39">
        <v>1</v>
      </c>
      <c r="I67" s="39">
        <v>0</v>
      </c>
      <c r="J67" s="39">
        <v>1</v>
      </c>
      <c r="K67" s="39">
        <v>0</v>
      </c>
      <c r="L67" s="40">
        <f t="shared" si="110"/>
        <v>2</v>
      </c>
      <c r="M67" s="40">
        <f t="shared" si="111"/>
        <v>0.4</v>
      </c>
      <c r="N67" s="40">
        <f t="shared" si="112"/>
        <v>1</v>
      </c>
      <c r="O67" s="141">
        <f t="shared" si="113"/>
        <v>0.4898979485566356</v>
      </c>
      <c r="P67" s="141">
        <f>(U67-M67)</f>
        <v>0.6</v>
      </c>
      <c r="Q67" s="39">
        <v>0</v>
      </c>
      <c r="R67" s="39">
        <v>0</v>
      </c>
      <c r="S67" s="39">
        <v>0</v>
      </c>
      <c r="T67" s="41">
        <v>1</v>
      </c>
      <c r="U67" s="41">
        <v>1</v>
      </c>
      <c r="V67" s="40">
        <f>SUM(Q67:U67)</f>
        <v>2</v>
      </c>
      <c r="W67" s="141">
        <f>AVERAGE(Q67:U67)</f>
        <v>0.4</v>
      </c>
      <c r="X67" s="40">
        <f>MAX(Q67:U67)-MIN(Q67:U67)</f>
        <v>1</v>
      </c>
      <c r="Y67" s="141">
        <f>_xlfn.STDEV.P(Q67:U67)</f>
        <v>0.4898979485566356</v>
      </c>
      <c r="Z67" s="141">
        <f t="shared" si="114"/>
        <v>0.6</v>
      </c>
      <c r="AA67" s="42">
        <f t="shared" si="115"/>
        <v>4</v>
      </c>
      <c r="AB67" s="144">
        <f t="shared" si="116"/>
        <v>0.4</v>
      </c>
      <c r="AC67" s="42">
        <f t="shared" si="117"/>
        <v>1</v>
      </c>
      <c r="AD67" s="144">
        <f t="shared" si="118"/>
        <v>0.4898979485566356</v>
      </c>
      <c r="AE67" s="144">
        <f t="shared" si="119"/>
        <v>0.6</v>
      </c>
    </row>
    <row r="68" spans="2:31" ht="15.75" thickBot="1" x14ac:dyDescent="0.3">
      <c r="B68" s="58" t="s">
        <v>28</v>
      </c>
      <c r="C68" s="43" t="s">
        <v>307</v>
      </c>
      <c r="D68" s="247">
        <f>(D67/D69)</f>
        <v>3.5714285714285712E-2</v>
      </c>
      <c r="E68" s="247">
        <f t="shared" ref="E68:H68" si="144">(E67/E69)</f>
        <v>3.125E-2</v>
      </c>
      <c r="F68" s="247">
        <f t="shared" si="144"/>
        <v>0</v>
      </c>
      <c r="G68" s="138">
        <f t="shared" si="144"/>
        <v>0</v>
      </c>
      <c r="H68" s="138">
        <f t="shared" si="144"/>
        <v>3.0303030303030304E-2</v>
      </c>
      <c r="I68" s="138">
        <f>(I67/I69)</f>
        <v>0</v>
      </c>
      <c r="J68" s="138">
        <f t="shared" ref="J68:K68" si="145">(J67/J69)</f>
        <v>4.7619047619047616E-2</v>
      </c>
      <c r="K68" s="138">
        <f t="shared" si="145"/>
        <v>0</v>
      </c>
      <c r="L68" s="139">
        <f t="shared" ref="L68" si="146">(L67/L69)</f>
        <v>1.680672268907563E-2</v>
      </c>
      <c r="M68" s="137"/>
      <c r="N68" s="137"/>
      <c r="O68" s="137"/>
      <c r="P68" s="137"/>
      <c r="Q68" s="138">
        <f t="shared" ref="Q68:T68" si="147">(Q67/Q69)</f>
        <v>0</v>
      </c>
      <c r="R68" s="138">
        <f t="shared" si="147"/>
        <v>0</v>
      </c>
      <c r="S68" s="138">
        <f t="shared" si="147"/>
        <v>0</v>
      </c>
      <c r="T68" s="136">
        <f t="shared" si="147"/>
        <v>4.1666666666666664E-2</v>
      </c>
      <c r="U68" s="136">
        <f t="shared" ref="U68:AA68" si="148">(U67/U69)</f>
        <v>3.2258064516129031E-2</v>
      </c>
      <c r="V68" s="139">
        <f t="shared" si="148"/>
        <v>1.680672268907563E-2</v>
      </c>
      <c r="W68" s="137"/>
      <c r="X68" s="137"/>
      <c r="Y68" s="137"/>
      <c r="Z68" s="137"/>
      <c r="AA68" s="140">
        <f t="shared" si="148"/>
        <v>1.680672268907563E-2</v>
      </c>
      <c r="AB68" s="192"/>
      <c r="AC68" s="192"/>
      <c r="AD68" s="192"/>
      <c r="AE68" s="192"/>
    </row>
    <row r="69" spans="2:31" ht="24" x14ac:dyDescent="0.25">
      <c r="B69" s="26" t="s">
        <v>314</v>
      </c>
      <c r="C69" s="116" t="s">
        <v>307</v>
      </c>
      <c r="D69" s="116">
        <v>28</v>
      </c>
      <c r="E69" s="116">
        <v>32</v>
      </c>
      <c r="F69" s="116">
        <v>34</v>
      </c>
      <c r="G69" s="117">
        <v>29</v>
      </c>
      <c r="H69" s="117">
        <v>33</v>
      </c>
      <c r="I69" s="117">
        <v>16</v>
      </c>
      <c r="J69" s="117">
        <v>21</v>
      </c>
      <c r="K69" s="117">
        <v>20</v>
      </c>
      <c r="L69" s="32">
        <f t="shared" si="110"/>
        <v>119</v>
      </c>
      <c r="M69" s="32">
        <f t="shared" si="111"/>
        <v>23.8</v>
      </c>
      <c r="N69" s="32">
        <f t="shared" si="112"/>
        <v>17</v>
      </c>
      <c r="O69" s="132">
        <f t="shared" si="113"/>
        <v>6.2417946137308942</v>
      </c>
      <c r="P69" s="119">
        <f>(U69-M69)</f>
        <v>7.1999999999999993</v>
      </c>
      <c r="Q69" s="117">
        <v>22</v>
      </c>
      <c r="R69" s="117">
        <v>17</v>
      </c>
      <c r="S69" s="117">
        <v>25</v>
      </c>
      <c r="T69" s="120">
        <v>24</v>
      </c>
      <c r="U69" s="120">
        <v>31</v>
      </c>
      <c r="V69" s="118">
        <f>SUM(Q69:U69)</f>
        <v>119</v>
      </c>
      <c r="W69" s="119">
        <f>AVERAGE(Q69:U69)</f>
        <v>23.8</v>
      </c>
      <c r="X69" s="118">
        <f>MAX(Q69:U69)-MIN(Q69:U69)</f>
        <v>14</v>
      </c>
      <c r="Y69" s="119">
        <f>_xlfn.STDEV.P(Q69:U69)</f>
        <v>4.5343136195018534</v>
      </c>
      <c r="Z69" s="119">
        <f>(U69-W69)</f>
        <v>7.1999999999999993</v>
      </c>
      <c r="AA69" s="34">
        <f t="shared" si="115"/>
        <v>238</v>
      </c>
      <c r="AB69" s="131">
        <f t="shared" si="116"/>
        <v>23.8</v>
      </c>
      <c r="AC69" s="34">
        <f t="shared" si="117"/>
        <v>17</v>
      </c>
      <c r="AD69" s="131">
        <f t="shared" si="118"/>
        <v>5.4552726787943424</v>
      </c>
      <c r="AE69" s="122">
        <f>(U69-AB69)</f>
        <v>7.1999999999999993</v>
      </c>
    </row>
    <row r="70" spans="2:31" ht="36" x14ac:dyDescent="0.25">
      <c r="B70" s="160" t="s">
        <v>338</v>
      </c>
      <c r="C70" s="13" t="s">
        <v>307</v>
      </c>
      <c r="D70" s="13">
        <v>46</v>
      </c>
      <c r="E70" s="13">
        <v>53</v>
      </c>
      <c r="F70" s="13">
        <v>62</v>
      </c>
      <c r="G70" s="14">
        <v>57</v>
      </c>
      <c r="H70" s="14">
        <v>66</v>
      </c>
      <c r="I70" s="14">
        <v>40</v>
      </c>
      <c r="J70" s="14">
        <v>42</v>
      </c>
      <c r="K70" s="14">
        <v>50</v>
      </c>
      <c r="L70" s="40">
        <f t="shared" si="110"/>
        <v>255</v>
      </c>
      <c r="M70" s="40">
        <f t="shared" si="111"/>
        <v>51</v>
      </c>
      <c r="N70" s="40">
        <f t="shared" si="112"/>
        <v>26</v>
      </c>
      <c r="O70" s="141">
        <f t="shared" si="113"/>
        <v>9.633275663033837</v>
      </c>
      <c r="P70" s="69">
        <f>(U70-M70)</f>
        <v>12</v>
      </c>
      <c r="Q70" s="14">
        <v>66</v>
      </c>
      <c r="R70" s="14">
        <v>58</v>
      </c>
      <c r="S70" s="14">
        <v>64</v>
      </c>
      <c r="T70" s="16">
        <v>60</v>
      </c>
      <c r="U70" s="16">
        <v>63</v>
      </c>
      <c r="V70" s="15">
        <f>SUM(Q70:U70)</f>
        <v>311</v>
      </c>
      <c r="W70" s="69">
        <f>AVERAGE(Q70:U70)</f>
        <v>62.2</v>
      </c>
      <c r="X70" s="15">
        <f>MAX(Q70:U70)-MIN(Q70:U70)</f>
        <v>8</v>
      </c>
      <c r="Y70" s="69">
        <f>_xlfn.STDEV.P(Q70:U70)</f>
        <v>2.8565713714171399</v>
      </c>
      <c r="Z70" s="69">
        <f>(U70-W70)</f>
        <v>0.79999999999999716</v>
      </c>
      <c r="AA70" s="42">
        <f t="shared" si="115"/>
        <v>566</v>
      </c>
      <c r="AB70" s="144">
        <f t="shared" si="116"/>
        <v>56.6</v>
      </c>
      <c r="AC70" s="42">
        <f t="shared" si="117"/>
        <v>26</v>
      </c>
      <c r="AD70" s="144">
        <f t="shared" si="118"/>
        <v>9.0465463023189141</v>
      </c>
      <c r="AE70" s="73">
        <f>(U70-AB70)</f>
        <v>6.3999999999999986</v>
      </c>
    </row>
    <row r="71" spans="2:31" ht="24" x14ac:dyDescent="0.25">
      <c r="B71" s="67" t="s">
        <v>239</v>
      </c>
      <c r="C71" s="68" t="s">
        <v>307</v>
      </c>
      <c r="D71" s="245">
        <f>(D69/D70)</f>
        <v>0.60869565217391308</v>
      </c>
      <c r="E71" s="245">
        <f t="shared" ref="E71:H71" si="149">(E69/E70)</f>
        <v>0.60377358490566035</v>
      </c>
      <c r="F71" s="245">
        <f t="shared" si="149"/>
        <v>0.54838709677419351</v>
      </c>
      <c r="G71" s="75">
        <f t="shared" si="149"/>
        <v>0.50877192982456143</v>
      </c>
      <c r="H71" s="75">
        <f t="shared" si="149"/>
        <v>0.5</v>
      </c>
      <c r="I71" s="75">
        <f>(I69/I70)</f>
        <v>0.4</v>
      </c>
      <c r="J71" s="75">
        <f t="shared" ref="J71:K71" si="150">(J69/J70)</f>
        <v>0.5</v>
      </c>
      <c r="K71" s="75">
        <f t="shared" si="150"/>
        <v>0.4</v>
      </c>
      <c r="L71" s="113">
        <f>(L69/L70)</f>
        <v>0.46666666666666667</v>
      </c>
      <c r="M71" s="157"/>
      <c r="N71" s="157"/>
      <c r="O71" s="157"/>
      <c r="P71" s="157"/>
      <c r="Q71" s="75">
        <f t="shared" ref="Q71:T71" si="151">(Q69/Q70)</f>
        <v>0.33333333333333331</v>
      </c>
      <c r="R71" s="75">
        <f t="shared" si="151"/>
        <v>0.29310344827586204</v>
      </c>
      <c r="S71" s="75">
        <f t="shared" si="151"/>
        <v>0.390625</v>
      </c>
      <c r="T71" s="111">
        <f t="shared" si="151"/>
        <v>0.4</v>
      </c>
      <c r="U71" s="111">
        <f t="shared" ref="U71:V71" si="152">(U69/U70)</f>
        <v>0.49206349206349204</v>
      </c>
      <c r="V71" s="113">
        <f t="shared" si="152"/>
        <v>0.38263665594855306</v>
      </c>
      <c r="W71" s="157"/>
      <c r="X71" s="157"/>
      <c r="Y71" s="157"/>
      <c r="Z71" s="157"/>
      <c r="AA71" s="112">
        <f>(AA69/AA70)</f>
        <v>0.4204946996466431</v>
      </c>
      <c r="AB71" s="156"/>
      <c r="AC71" s="156"/>
      <c r="AD71" s="156"/>
      <c r="AE71" s="156"/>
    </row>
    <row r="72" spans="2:31" x14ac:dyDescent="0.25">
      <c r="B72" s="62"/>
    </row>
    <row r="73" spans="2:31" x14ac:dyDescent="0.25">
      <c r="B73" s="274"/>
      <c r="C73" s="283" t="s">
        <v>296</v>
      </c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</row>
    <row r="74" spans="2:31" ht="24.75" thickBot="1" x14ac:dyDescent="0.3">
      <c r="B74" s="18"/>
      <c r="C74" s="19">
        <v>2009</v>
      </c>
      <c r="D74" s="19">
        <v>2010</v>
      </c>
      <c r="E74" s="19">
        <v>2011</v>
      </c>
      <c r="F74" s="19">
        <v>2012</v>
      </c>
      <c r="G74" s="20">
        <v>2013</v>
      </c>
      <c r="H74" s="20">
        <v>2014</v>
      </c>
      <c r="I74" s="20">
        <v>2015</v>
      </c>
      <c r="J74" s="20">
        <v>2016</v>
      </c>
      <c r="K74" s="20">
        <v>2017</v>
      </c>
      <c r="L74" s="21" t="s">
        <v>0</v>
      </c>
      <c r="M74" s="21" t="s">
        <v>1</v>
      </c>
      <c r="N74" s="21" t="s">
        <v>2</v>
      </c>
      <c r="O74" s="21" t="s">
        <v>3</v>
      </c>
      <c r="P74" s="21" t="s">
        <v>435</v>
      </c>
      <c r="Q74" s="20">
        <v>2018</v>
      </c>
      <c r="R74" s="20">
        <v>2019</v>
      </c>
      <c r="S74" s="20">
        <v>2020</v>
      </c>
      <c r="T74" s="22">
        <v>2021</v>
      </c>
      <c r="U74" s="22">
        <v>2022</v>
      </c>
      <c r="V74" s="21" t="s">
        <v>0</v>
      </c>
      <c r="W74" s="21" t="s">
        <v>1</v>
      </c>
      <c r="X74" s="21" t="s">
        <v>2</v>
      </c>
      <c r="Y74" s="21" t="s">
        <v>3</v>
      </c>
      <c r="Z74" s="21" t="s">
        <v>435</v>
      </c>
      <c r="AA74" s="23" t="s">
        <v>5</v>
      </c>
      <c r="AB74" s="23" t="s">
        <v>6</v>
      </c>
      <c r="AC74" s="23" t="s">
        <v>7</v>
      </c>
      <c r="AD74" s="23" t="s">
        <v>8</v>
      </c>
      <c r="AE74" s="23" t="s">
        <v>435</v>
      </c>
    </row>
    <row r="75" spans="2:31" x14ac:dyDescent="0.25">
      <c r="B75" s="59" t="s">
        <v>153</v>
      </c>
      <c r="C75" s="38" t="s">
        <v>307</v>
      </c>
      <c r="D75" s="38">
        <v>4</v>
      </c>
      <c r="E75" s="38">
        <v>1</v>
      </c>
      <c r="F75" s="38">
        <v>3</v>
      </c>
      <c r="G75" s="39">
        <v>0</v>
      </c>
      <c r="H75" s="39">
        <v>1</v>
      </c>
      <c r="I75" s="39">
        <v>0</v>
      </c>
      <c r="J75" s="39">
        <v>2</v>
      </c>
      <c r="K75" s="39">
        <v>2</v>
      </c>
      <c r="L75" s="40">
        <f>SUM(G75:K75)</f>
        <v>5</v>
      </c>
      <c r="M75" s="141">
        <f>AVERAGE(G75:K75)</f>
        <v>1</v>
      </c>
      <c r="N75" s="40">
        <f>MAX(G75:K75)-MIN(G75:K75)</f>
        <v>2</v>
      </c>
      <c r="O75" s="141">
        <f>_xlfn.STDEV.P(G75:K75)</f>
        <v>0.89442719099991586</v>
      </c>
      <c r="P75" s="141">
        <f>(U75-M75)</f>
        <v>1</v>
      </c>
      <c r="Q75" s="39">
        <v>2</v>
      </c>
      <c r="R75" s="39">
        <v>2</v>
      </c>
      <c r="S75" s="39">
        <v>6</v>
      </c>
      <c r="T75" s="41">
        <v>1</v>
      </c>
      <c r="U75" s="41">
        <v>2</v>
      </c>
      <c r="V75" s="40">
        <f>SUM(Q75:U75)</f>
        <v>13</v>
      </c>
      <c r="W75" s="141">
        <f>AVERAGE(Q75:U75)</f>
        <v>2.6</v>
      </c>
      <c r="X75" s="40">
        <f>MAX(Q75:U75)-MIN(Q75:U75)</f>
        <v>5</v>
      </c>
      <c r="Y75" s="141">
        <f>_xlfn.STDEV.P(Q75:U75)</f>
        <v>1.7435595774162693</v>
      </c>
      <c r="Z75" s="141">
        <f>(U75-W75)</f>
        <v>-0.60000000000000009</v>
      </c>
      <c r="AA75" s="42">
        <f>SUM(Q75:U75,G75:K75)</f>
        <v>18</v>
      </c>
      <c r="AB75" s="42">
        <f>AVERAGE(Q75:U75,G75:K75)</f>
        <v>1.8</v>
      </c>
      <c r="AC75" s="42">
        <f>MAX(Q75:U75,G75:K75)-MIN(Q75:U75,G75:K75)</f>
        <v>6</v>
      </c>
      <c r="AD75" s="144">
        <f>_xlfn.STDEV.P(Q75:U75,G75:K75)</f>
        <v>1.6</v>
      </c>
      <c r="AE75" s="144">
        <f>(U75-AB75)</f>
        <v>0.19999999999999996</v>
      </c>
    </row>
    <row r="76" spans="2:31" ht="15.75" thickBot="1" x14ac:dyDescent="0.3">
      <c r="B76" s="58" t="s">
        <v>28</v>
      </c>
      <c r="C76" s="43" t="s">
        <v>307</v>
      </c>
      <c r="D76" s="247">
        <f>(D75/D89)</f>
        <v>0.14285714285714285</v>
      </c>
      <c r="E76" s="247">
        <f t="shared" ref="E76:K76" si="153">(E75/E89)</f>
        <v>3.125E-2</v>
      </c>
      <c r="F76" s="247">
        <f t="shared" si="153"/>
        <v>8.8235294117647065E-2</v>
      </c>
      <c r="G76" s="138">
        <f t="shared" si="153"/>
        <v>0</v>
      </c>
      <c r="H76" s="138">
        <f t="shared" si="153"/>
        <v>3.0303030303030304E-2</v>
      </c>
      <c r="I76" s="138">
        <f t="shared" si="153"/>
        <v>0</v>
      </c>
      <c r="J76" s="138">
        <f t="shared" si="153"/>
        <v>9.5238095238095233E-2</v>
      </c>
      <c r="K76" s="138">
        <f t="shared" si="153"/>
        <v>0.1</v>
      </c>
      <c r="L76" s="139">
        <f t="shared" ref="L76" si="154">(L75/L89)</f>
        <v>4.2016806722689079E-2</v>
      </c>
      <c r="M76" s="142"/>
      <c r="N76" s="142"/>
      <c r="O76" s="142"/>
      <c r="P76" s="142"/>
      <c r="Q76" s="138">
        <f t="shared" ref="Q76:T76" si="155">(Q75/Q89)</f>
        <v>9.0909090909090912E-2</v>
      </c>
      <c r="R76" s="138">
        <f t="shared" si="155"/>
        <v>0.11764705882352941</v>
      </c>
      <c r="S76" s="138">
        <f t="shared" si="155"/>
        <v>0.24</v>
      </c>
      <c r="T76" s="136">
        <f t="shared" si="155"/>
        <v>4.1666666666666664E-2</v>
      </c>
      <c r="U76" s="136">
        <f t="shared" ref="U76:AA76" si="156">(U75/U89)</f>
        <v>6.4516129032258063E-2</v>
      </c>
      <c r="V76" s="139">
        <f t="shared" si="156"/>
        <v>0.1092436974789916</v>
      </c>
      <c r="W76" s="142"/>
      <c r="X76" s="142"/>
      <c r="Y76" s="142"/>
      <c r="Z76" s="142"/>
      <c r="AA76" s="140">
        <f t="shared" si="156"/>
        <v>7.5630252100840331E-2</v>
      </c>
      <c r="AB76" s="278"/>
      <c r="AC76" s="278"/>
      <c r="AD76" s="278"/>
      <c r="AE76" s="278"/>
    </row>
    <row r="77" spans="2:31" x14ac:dyDescent="0.25">
      <c r="B77" s="59" t="s">
        <v>154</v>
      </c>
      <c r="C77" s="38" t="s">
        <v>307</v>
      </c>
      <c r="D77" s="38">
        <v>3</v>
      </c>
      <c r="E77" s="38">
        <v>1</v>
      </c>
      <c r="F77" s="38">
        <v>2</v>
      </c>
      <c r="G77" s="39">
        <v>4</v>
      </c>
      <c r="H77" s="39">
        <v>5</v>
      </c>
      <c r="I77" s="39">
        <v>1</v>
      </c>
      <c r="J77" s="39">
        <v>1</v>
      </c>
      <c r="K77" s="39">
        <v>3</v>
      </c>
      <c r="L77" s="40">
        <f t="shared" ref="L77:L90" si="157">SUM(G77:K77)</f>
        <v>14</v>
      </c>
      <c r="M77" s="141">
        <f t="shared" ref="M77:M90" si="158">AVERAGE(G77:K77)</f>
        <v>2.8</v>
      </c>
      <c r="N77" s="40">
        <f t="shared" ref="N77:N90" si="159">MAX(G77:K77)-MIN(G77:K77)</f>
        <v>4</v>
      </c>
      <c r="O77" s="141">
        <f t="shared" ref="O77:O90" si="160">_xlfn.STDEV.P(G77:K77)</f>
        <v>1.6</v>
      </c>
      <c r="P77" s="141">
        <f>(U77-M77)</f>
        <v>-1.7999999999999998</v>
      </c>
      <c r="Q77" s="39">
        <v>2</v>
      </c>
      <c r="R77" s="39">
        <v>1</v>
      </c>
      <c r="S77" s="39">
        <v>3</v>
      </c>
      <c r="T77" s="41">
        <v>1</v>
      </c>
      <c r="U77" s="41">
        <v>1</v>
      </c>
      <c r="V77" s="40">
        <f>SUM(Q77:U77)</f>
        <v>8</v>
      </c>
      <c r="W77" s="141">
        <f>AVERAGE(Q77:U77)</f>
        <v>1.6</v>
      </c>
      <c r="X77" s="40">
        <f>MAX(Q77:U77)-MIN(Q77:U77)</f>
        <v>2</v>
      </c>
      <c r="Y77" s="141">
        <f>_xlfn.STDEV.P(Q77:U77)</f>
        <v>0.8</v>
      </c>
      <c r="Z77" s="141">
        <f t="shared" ref="Z77:Z87" si="161">(U77-W77)</f>
        <v>-0.60000000000000009</v>
      </c>
      <c r="AA77" s="42">
        <f t="shared" ref="AA77:AA90" si="162">SUM(Q77:U77,G77:K77)</f>
        <v>22</v>
      </c>
      <c r="AB77" s="42">
        <f t="shared" ref="AB77:AB90" si="163">AVERAGE(Q77:U77,G77:K77)</f>
        <v>2.2000000000000002</v>
      </c>
      <c r="AC77" s="42">
        <f t="shared" ref="AC77:AC90" si="164">MAX(Q77:U77,G77:K77)-MIN(Q77:U77,G77:K77)</f>
        <v>4</v>
      </c>
      <c r="AD77" s="144">
        <f t="shared" ref="AD77:AD90" si="165">_xlfn.STDEV.P(Q77:U77,G77:K77)</f>
        <v>1.4</v>
      </c>
      <c r="AE77" s="144">
        <f t="shared" ref="AE77:AE87" si="166">(U77-AB77)</f>
        <v>-1.2000000000000002</v>
      </c>
    </row>
    <row r="78" spans="2:31" ht="15.75" thickBot="1" x14ac:dyDescent="0.3">
      <c r="B78" s="58" t="s">
        <v>28</v>
      </c>
      <c r="C78" s="43" t="s">
        <v>307</v>
      </c>
      <c r="D78" s="247">
        <f>(D77/D89)</f>
        <v>0.10714285714285714</v>
      </c>
      <c r="E78" s="247">
        <f t="shared" ref="E78:K78" si="167">(E77/E89)</f>
        <v>3.125E-2</v>
      </c>
      <c r="F78" s="247">
        <f t="shared" si="167"/>
        <v>5.8823529411764705E-2</v>
      </c>
      <c r="G78" s="138">
        <f t="shared" si="167"/>
        <v>0.13793103448275862</v>
      </c>
      <c r="H78" s="138">
        <f t="shared" si="167"/>
        <v>0.15151515151515152</v>
      </c>
      <c r="I78" s="138">
        <f t="shared" si="167"/>
        <v>6.25E-2</v>
      </c>
      <c r="J78" s="138">
        <f t="shared" si="167"/>
        <v>4.7619047619047616E-2</v>
      </c>
      <c r="K78" s="138">
        <f t="shared" si="167"/>
        <v>0.15</v>
      </c>
      <c r="L78" s="139">
        <f t="shared" ref="L78" si="168">(L77/L89)</f>
        <v>0.11764705882352941</v>
      </c>
      <c r="M78" s="142"/>
      <c r="N78" s="142"/>
      <c r="O78" s="142"/>
      <c r="P78" s="142"/>
      <c r="Q78" s="138">
        <f t="shared" ref="Q78:T78" si="169">(Q77/Q89)</f>
        <v>9.0909090909090912E-2</v>
      </c>
      <c r="R78" s="138">
        <f t="shared" si="169"/>
        <v>5.8823529411764705E-2</v>
      </c>
      <c r="S78" s="138">
        <f t="shared" si="169"/>
        <v>0.12</v>
      </c>
      <c r="T78" s="136">
        <f t="shared" si="169"/>
        <v>4.1666666666666664E-2</v>
      </c>
      <c r="U78" s="136">
        <f t="shared" ref="U78:AA78" si="170">(U77/U89)</f>
        <v>3.2258064516129031E-2</v>
      </c>
      <c r="V78" s="139">
        <f t="shared" si="170"/>
        <v>6.7226890756302518E-2</v>
      </c>
      <c r="W78" s="142"/>
      <c r="X78" s="142"/>
      <c r="Y78" s="142"/>
      <c r="Z78" s="142"/>
      <c r="AA78" s="140">
        <f t="shared" si="170"/>
        <v>9.2436974789915971E-2</v>
      </c>
      <c r="AB78" s="278"/>
      <c r="AC78" s="278"/>
      <c r="AD78" s="278"/>
      <c r="AE78" s="278"/>
    </row>
    <row r="79" spans="2:31" x14ac:dyDescent="0.25">
      <c r="B79" s="59" t="s">
        <v>155</v>
      </c>
      <c r="C79" s="38" t="s">
        <v>307</v>
      </c>
      <c r="D79" s="38">
        <v>1</v>
      </c>
      <c r="E79" s="38">
        <v>1</v>
      </c>
      <c r="F79" s="38">
        <v>2</v>
      </c>
      <c r="G79" s="39">
        <v>4</v>
      </c>
      <c r="H79" s="39">
        <v>3</v>
      </c>
      <c r="I79" s="39">
        <v>1</v>
      </c>
      <c r="J79" s="39">
        <v>3</v>
      </c>
      <c r="K79" s="39">
        <v>3</v>
      </c>
      <c r="L79" s="40">
        <f t="shared" si="157"/>
        <v>14</v>
      </c>
      <c r="M79" s="141">
        <f t="shared" si="158"/>
        <v>2.8</v>
      </c>
      <c r="N79" s="40">
        <f t="shared" si="159"/>
        <v>3</v>
      </c>
      <c r="O79" s="141">
        <f t="shared" si="160"/>
        <v>0.9797958971132712</v>
      </c>
      <c r="P79" s="141">
        <f>(U79-M79)</f>
        <v>1.2000000000000002</v>
      </c>
      <c r="Q79" s="39">
        <v>1</v>
      </c>
      <c r="R79" s="39">
        <v>3</v>
      </c>
      <c r="S79" s="39">
        <v>2</v>
      </c>
      <c r="T79" s="41">
        <v>4</v>
      </c>
      <c r="U79" s="41">
        <v>4</v>
      </c>
      <c r="V79" s="40">
        <f>SUM(Q79:U79)</f>
        <v>14</v>
      </c>
      <c r="W79" s="141">
        <f>AVERAGE(Q79:U79)</f>
        <v>2.8</v>
      </c>
      <c r="X79" s="40">
        <f>MAX(Q79:U79)-MIN(Q79:U79)</f>
        <v>3</v>
      </c>
      <c r="Y79" s="141">
        <f>_xlfn.STDEV.P(Q79:U79)</f>
        <v>1.1661903789690602</v>
      </c>
      <c r="Z79" s="141">
        <f t="shared" si="161"/>
        <v>1.2000000000000002</v>
      </c>
      <c r="AA79" s="42">
        <f t="shared" si="162"/>
        <v>28</v>
      </c>
      <c r="AB79" s="42">
        <f t="shared" si="163"/>
        <v>2.8</v>
      </c>
      <c r="AC79" s="42">
        <f t="shared" si="164"/>
        <v>3</v>
      </c>
      <c r="AD79" s="144">
        <f t="shared" si="165"/>
        <v>1.0770329614269007</v>
      </c>
      <c r="AE79" s="144">
        <f t="shared" si="166"/>
        <v>1.2000000000000002</v>
      </c>
    </row>
    <row r="80" spans="2:31" ht="15.75" thickBot="1" x14ac:dyDescent="0.3">
      <c r="B80" s="58" t="s">
        <v>28</v>
      </c>
      <c r="C80" s="43" t="s">
        <v>307</v>
      </c>
      <c r="D80" s="247">
        <f>(D79/D89)</f>
        <v>3.5714285714285712E-2</v>
      </c>
      <c r="E80" s="247">
        <f t="shared" ref="E80:K80" si="171">(E79/E89)</f>
        <v>3.125E-2</v>
      </c>
      <c r="F80" s="247">
        <f t="shared" si="171"/>
        <v>5.8823529411764705E-2</v>
      </c>
      <c r="G80" s="138">
        <f t="shared" si="171"/>
        <v>0.13793103448275862</v>
      </c>
      <c r="H80" s="138">
        <f t="shared" si="171"/>
        <v>9.0909090909090912E-2</v>
      </c>
      <c r="I80" s="138">
        <f t="shared" si="171"/>
        <v>6.25E-2</v>
      </c>
      <c r="J80" s="138">
        <f t="shared" si="171"/>
        <v>0.14285714285714285</v>
      </c>
      <c r="K80" s="138">
        <f t="shared" si="171"/>
        <v>0.15</v>
      </c>
      <c r="L80" s="139">
        <f t="shared" ref="L80" si="172">(L79/L89)</f>
        <v>0.11764705882352941</v>
      </c>
      <c r="M80" s="142"/>
      <c r="N80" s="142"/>
      <c r="O80" s="142"/>
      <c r="P80" s="142"/>
      <c r="Q80" s="138">
        <f t="shared" ref="Q80:T80" si="173">(Q79/Q89)</f>
        <v>4.5454545454545456E-2</v>
      </c>
      <c r="R80" s="138">
        <f t="shared" si="173"/>
        <v>0.17647058823529413</v>
      </c>
      <c r="S80" s="138">
        <f t="shared" si="173"/>
        <v>0.08</v>
      </c>
      <c r="T80" s="136">
        <f t="shared" si="173"/>
        <v>0.16666666666666666</v>
      </c>
      <c r="U80" s="136">
        <f t="shared" ref="U80:AA80" si="174">(U79/U89)</f>
        <v>0.12903225806451613</v>
      </c>
      <c r="V80" s="139">
        <f t="shared" si="174"/>
        <v>0.11764705882352941</v>
      </c>
      <c r="W80" s="142"/>
      <c r="X80" s="142"/>
      <c r="Y80" s="142"/>
      <c r="Z80" s="142"/>
      <c r="AA80" s="140">
        <f t="shared" si="174"/>
        <v>0.11764705882352941</v>
      </c>
      <c r="AB80" s="278"/>
      <c r="AC80" s="278"/>
      <c r="AD80" s="278"/>
      <c r="AE80" s="278"/>
    </row>
    <row r="81" spans="2:31" x14ac:dyDescent="0.25">
      <c r="B81" s="59" t="s">
        <v>156</v>
      </c>
      <c r="C81" s="38" t="s">
        <v>307</v>
      </c>
      <c r="D81" s="38">
        <v>7</v>
      </c>
      <c r="E81" s="38">
        <v>5</v>
      </c>
      <c r="F81" s="38">
        <v>3</v>
      </c>
      <c r="G81" s="39">
        <v>2</v>
      </c>
      <c r="H81" s="39">
        <v>2</v>
      </c>
      <c r="I81" s="39">
        <v>0</v>
      </c>
      <c r="J81" s="39">
        <v>0</v>
      </c>
      <c r="K81" s="39">
        <v>1</v>
      </c>
      <c r="L81" s="40">
        <f t="shared" si="157"/>
        <v>5</v>
      </c>
      <c r="M81" s="141">
        <f t="shared" si="158"/>
        <v>1</v>
      </c>
      <c r="N81" s="40">
        <f t="shared" si="159"/>
        <v>2</v>
      </c>
      <c r="O81" s="141">
        <f t="shared" si="160"/>
        <v>0.89442719099991586</v>
      </c>
      <c r="P81" s="141">
        <f>(U81-M81)</f>
        <v>-1</v>
      </c>
      <c r="Q81" s="39">
        <v>2</v>
      </c>
      <c r="R81" s="39">
        <v>2</v>
      </c>
      <c r="S81" s="39">
        <v>1</v>
      </c>
      <c r="T81" s="41">
        <v>4</v>
      </c>
      <c r="U81" s="41">
        <v>0</v>
      </c>
      <c r="V81" s="40">
        <f>SUM(Q81:U81)</f>
        <v>9</v>
      </c>
      <c r="W81" s="141">
        <f>AVERAGE(Q81:U81)</f>
        <v>1.8</v>
      </c>
      <c r="X81" s="40">
        <f>MAX(Q81:U81)-MIN(Q81:U81)</f>
        <v>4</v>
      </c>
      <c r="Y81" s="141">
        <f>_xlfn.STDEV.P(Q81:U81)</f>
        <v>1.3266499161421599</v>
      </c>
      <c r="Z81" s="141">
        <f t="shared" si="161"/>
        <v>-1.8</v>
      </c>
      <c r="AA81" s="42">
        <f t="shared" si="162"/>
        <v>14</v>
      </c>
      <c r="AB81" s="42">
        <f t="shared" si="163"/>
        <v>1.4</v>
      </c>
      <c r="AC81" s="42">
        <f t="shared" si="164"/>
        <v>4</v>
      </c>
      <c r="AD81" s="144">
        <f t="shared" si="165"/>
        <v>1.2</v>
      </c>
      <c r="AE81" s="144">
        <f t="shared" si="166"/>
        <v>-1.4</v>
      </c>
    </row>
    <row r="82" spans="2:31" ht="15.75" thickBot="1" x14ac:dyDescent="0.3">
      <c r="B82" s="58" t="s">
        <v>28</v>
      </c>
      <c r="C82" s="43" t="s">
        <v>307</v>
      </c>
      <c r="D82" s="256">
        <f>(D81/D89)</f>
        <v>0.25</v>
      </c>
      <c r="E82" s="256">
        <f t="shared" ref="E82:K82" si="175">(E81/E89)</f>
        <v>0.15625</v>
      </c>
      <c r="F82" s="256">
        <f t="shared" si="175"/>
        <v>8.8235294117647065E-2</v>
      </c>
      <c r="G82" s="184">
        <f t="shared" si="175"/>
        <v>6.8965517241379309E-2</v>
      </c>
      <c r="H82" s="184">
        <f t="shared" si="175"/>
        <v>6.0606060606060608E-2</v>
      </c>
      <c r="I82" s="184">
        <f t="shared" si="175"/>
        <v>0</v>
      </c>
      <c r="J82" s="184">
        <f t="shared" si="175"/>
        <v>0</v>
      </c>
      <c r="K82" s="184">
        <f t="shared" si="175"/>
        <v>0.05</v>
      </c>
      <c r="L82" s="185">
        <f t="shared" ref="L82" si="176">(L81/L89)</f>
        <v>4.2016806722689079E-2</v>
      </c>
      <c r="M82" s="142"/>
      <c r="N82" s="142"/>
      <c r="O82" s="142"/>
      <c r="P82" s="142"/>
      <c r="Q82" s="184">
        <f t="shared" ref="Q82:T82" si="177">(Q81/Q89)</f>
        <v>9.0909090909090912E-2</v>
      </c>
      <c r="R82" s="184">
        <f t="shared" si="177"/>
        <v>0.11764705882352941</v>
      </c>
      <c r="S82" s="184">
        <f t="shared" si="177"/>
        <v>0.04</v>
      </c>
      <c r="T82" s="186">
        <f t="shared" si="177"/>
        <v>0.16666666666666666</v>
      </c>
      <c r="U82" s="186">
        <f t="shared" ref="U82:AA82" si="178">(U81/U89)</f>
        <v>0</v>
      </c>
      <c r="V82" s="185">
        <f t="shared" si="178"/>
        <v>7.5630252100840331E-2</v>
      </c>
      <c r="W82" s="142"/>
      <c r="X82" s="142"/>
      <c r="Y82" s="142"/>
      <c r="Z82" s="142"/>
      <c r="AA82" s="187">
        <f t="shared" si="178"/>
        <v>5.8823529411764705E-2</v>
      </c>
      <c r="AB82" s="278"/>
      <c r="AC82" s="278"/>
      <c r="AD82" s="278"/>
      <c r="AE82" s="278"/>
    </row>
    <row r="83" spans="2:31" x14ac:dyDescent="0.25">
      <c r="B83" s="59" t="s">
        <v>157</v>
      </c>
      <c r="C83" s="38" t="s">
        <v>307</v>
      </c>
      <c r="D83" s="38">
        <v>1</v>
      </c>
      <c r="E83" s="38">
        <v>0</v>
      </c>
      <c r="F83" s="38">
        <v>3</v>
      </c>
      <c r="G83" s="39">
        <v>4</v>
      </c>
      <c r="H83" s="39">
        <v>2</v>
      </c>
      <c r="I83" s="39">
        <v>3</v>
      </c>
      <c r="J83" s="39">
        <v>2</v>
      </c>
      <c r="K83" s="39">
        <v>0</v>
      </c>
      <c r="L83" s="40">
        <f t="shared" si="157"/>
        <v>11</v>
      </c>
      <c r="M83" s="141">
        <f t="shared" si="158"/>
        <v>2.2000000000000002</v>
      </c>
      <c r="N83" s="40">
        <f t="shared" si="159"/>
        <v>4</v>
      </c>
      <c r="O83" s="141">
        <f t="shared" si="160"/>
        <v>1.3266499161421599</v>
      </c>
      <c r="P83" s="141">
        <f>(U83-M83)</f>
        <v>4.8</v>
      </c>
      <c r="Q83" s="39">
        <v>5</v>
      </c>
      <c r="R83" s="39">
        <v>2</v>
      </c>
      <c r="S83" s="39">
        <v>5</v>
      </c>
      <c r="T83" s="41">
        <v>3</v>
      </c>
      <c r="U83" s="41">
        <v>7</v>
      </c>
      <c r="V83" s="40">
        <f>SUM(Q83:U83)</f>
        <v>22</v>
      </c>
      <c r="W83" s="141">
        <f>AVERAGE(Q83:U83)</f>
        <v>4.4000000000000004</v>
      </c>
      <c r="X83" s="40">
        <f>MAX(Q83:U83)-MIN(Q83:U83)</f>
        <v>5</v>
      </c>
      <c r="Y83" s="141">
        <f>_xlfn.STDEV.P(Q83:U83)</f>
        <v>1.7435595774162693</v>
      </c>
      <c r="Z83" s="141">
        <f t="shared" si="161"/>
        <v>2.5999999999999996</v>
      </c>
      <c r="AA83" s="42">
        <f t="shared" si="162"/>
        <v>33</v>
      </c>
      <c r="AB83" s="42">
        <f t="shared" si="163"/>
        <v>3.3</v>
      </c>
      <c r="AC83" s="42">
        <f t="shared" si="164"/>
        <v>7</v>
      </c>
      <c r="AD83" s="144">
        <f t="shared" si="165"/>
        <v>1.9</v>
      </c>
      <c r="AE83" s="144">
        <f t="shared" si="166"/>
        <v>3.7</v>
      </c>
    </row>
    <row r="84" spans="2:31" ht="15.75" thickBot="1" x14ac:dyDescent="0.3">
      <c r="B84" s="58" t="s">
        <v>28</v>
      </c>
      <c r="C84" s="43" t="s">
        <v>307</v>
      </c>
      <c r="D84" s="247">
        <f>(D83/D89)</f>
        <v>3.5714285714285712E-2</v>
      </c>
      <c r="E84" s="247">
        <f t="shared" ref="E84:K84" si="179">(E83/E89)</f>
        <v>0</v>
      </c>
      <c r="F84" s="247">
        <f t="shared" si="179"/>
        <v>8.8235294117647065E-2</v>
      </c>
      <c r="G84" s="138">
        <f t="shared" si="179"/>
        <v>0.13793103448275862</v>
      </c>
      <c r="H84" s="138">
        <f t="shared" si="179"/>
        <v>6.0606060606060608E-2</v>
      </c>
      <c r="I84" s="138">
        <f t="shared" si="179"/>
        <v>0.1875</v>
      </c>
      <c r="J84" s="138">
        <f t="shared" si="179"/>
        <v>9.5238095238095233E-2</v>
      </c>
      <c r="K84" s="138">
        <f t="shared" si="179"/>
        <v>0</v>
      </c>
      <c r="L84" s="139">
        <f t="shared" ref="L84" si="180">(L83/L89)</f>
        <v>9.2436974789915971E-2</v>
      </c>
      <c r="M84" s="142"/>
      <c r="N84" s="142"/>
      <c r="O84" s="142"/>
      <c r="P84" s="142"/>
      <c r="Q84" s="138">
        <f t="shared" ref="Q84:T84" si="181">(Q83/Q89)</f>
        <v>0.22727272727272727</v>
      </c>
      <c r="R84" s="138">
        <f t="shared" si="181"/>
        <v>0.11764705882352941</v>
      </c>
      <c r="S84" s="138">
        <f t="shared" si="181"/>
        <v>0.2</v>
      </c>
      <c r="T84" s="136">
        <f t="shared" si="181"/>
        <v>0.125</v>
      </c>
      <c r="U84" s="136">
        <f t="shared" ref="U84:AA84" si="182">(U83/U89)</f>
        <v>0.22580645161290322</v>
      </c>
      <c r="V84" s="139">
        <f t="shared" si="182"/>
        <v>0.18487394957983194</v>
      </c>
      <c r="W84" s="142"/>
      <c r="X84" s="142"/>
      <c r="Y84" s="142"/>
      <c r="Z84" s="142"/>
      <c r="AA84" s="140">
        <f t="shared" si="182"/>
        <v>0.13865546218487396</v>
      </c>
      <c r="AB84" s="278"/>
      <c r="AC84" s="278"/>
      <c r="AD84" s="278"/>
      <c r="AE84" s="278"/>
    </row>
    <row r="85" spans="2:31" x14ac:dyDescent="0.25">
      <c r="B85" s="63" t="s">
        <v>158</v>
      </c>
      <c r="C85" s="38" t="s">
        <v>307</v>
      </c>
      <c r="D85" s="248">
        <v>6</v>
      </c>
      <c r="E85" s="248">
        <v>13</v>
      </c>
      <c r="F85" s="248">
        <v>3</v>
      </c>
      <c r="G85" s="52">
        <v>6</v>
      </c>
      <c r="H85" s="52">
        <v>11</v>
      </c>
      <c r="I85" s="52">
        <v>5</v>
      </c>
      <c r="J85" s="52">
        <v>9</v>
      </c>
      <c r="K85" s="52">
        <v>4</v>
      </c>
      <c r="L85" s="40">
        <f t="shared" si="157"/>
        <v>35</v>
      </c>
      <c r="M85" s="141">
        <f t="shared" si="158"/>
        <v>7</v>
      </c>
      <c r="N85" s="40">
        <f t="shared" si="159"/>
        <v>7</v>
      </c>
      <c r="O85" s="141">
        <f t="shared" si="160"/>
        <v>2.6076809620810595</v>
      </c>
      <c r="P85" s="141">
        <f>(U85-M85)</f>
        <v>-2</v>
      </c>
      <c r="Q85" s="52">
        <v>4</v>
      </c>
      <c r="R85" s="52">
        <v>2</v>
      </c>
      <c r="S85" s="52">
        <v>4</v>
      </c>
      <c r="T85" s="54">
        <v>5</v>
      </c>
      <c r="U85" s="54">
        <v>5</v>
      </c>
      <c r="V85" s="40">
        <f>SUM(Q85:U85)</f>
        <v>20</v>
      </c>
      <c r="W85" s="141">
        <f>AVERAGE(Q85:U85)</f>
        <v>4</v>
      </c>
      <c r="X85" s="40">
        <f>MAX(Q85:U85)-MIN(Q85:U85)</f>
        <v>3</v>
      </c>
      <c r="Y85" s="141">
        <f>_xlfn.STDEV.P(Q85:U85)</f>
        <v>1.0954451150103321</v>
      </c>
      <c r="Z85" s="141">
        <f t="shared" si="161"/>
        <v>1</v>
      </c>
      <c r="AA85" s="42">
        <f t="shared" si="162"/>
        <v>55</v>
      </c>
      <c r="AB85" s="42">
        <f t="shared" si="163"/>
        <v>5.5</v>
      </c>
      <c r="AC85" s="42">
        <f t="shared" si="164"/>
        <v>9</v>
      </c>
      <c r="AD85" s="144">
        <f t="shared" si="165"/>
        <v>2.5</v>
      </c>
      <c r="AE85" s="144">
        <f t="shared" si="166"/>
        <v>-0.5</v>
      </c>
    </row>
    <row r="86" spans="2:31" ht="15.75" thickBot="1" x14ac:dyDescent="0.3">
      <c r="B86" s="58" t="s">
        <v>28</v>
      </c>
      <c r="C86" s="43" t="s">
        <v>307</v>
      </c>
      <c r="D86" s="247">
        <f>(D85/D89)</f>
        <v>0.21428571428571427</v>
      </c>
      <c r="E86" s="247">
        <f t="shared" ref="E86:K86" si="183">(E85/E89)</f>
        <v>0.40625</v>
      </c>
      <c r="F86" s="247">
        <f t="shared" si="183"/>
        <v>8.8235294117647065E-2</v>
      </c>
      <c r="G86" s="138">
        <f t="shared" si="183"/>
        <v>0.20689655172413793</v>
      </c>
      <c r="H86" s="138">
        <f t="shared" si="183"/>
        <v>0.33333333333333331</v>
      </c>
      <c r="I86" s="138">
        <f t="shared" si="183"/>
        <v>0.3125</v>
      </c>
      <c r="J86" s="138">
        <f t="shared" si="183"/>
        <v>0.42857142857142855</v>
      </c>
      <c r="K86" s="138">
        <f t="shared" si="183"/>
        <v>0.2</v>
      </c>
      <c r="L86" s="139">
        <f t="shared" ref="L86" si="184">(L85/L89)</f>
        <v>0.29411764705882354</v>
      </c>
      <c r="M86" s="142"/>
      <c r="N86" s="142"/>
      <c r="O86" s="142"/>
      <c r="P86" s="142"/>
      <c r="Q86" s="138">
        <f t="shared" ref="Q86:T86" si="185">(Q85/Q89)</f>
        <v>0.18181818181818182</v>
      </c>
      <c r="R86" s="138">
        <f t="shared" si="185"/>
        <v>0.11764705882352941</v>
      </c>
      <c r="S86" s="138">
        <f t="shared" si="185"/>
        <v>0.16</v>
      </c>
      <c r="T86" s="136">
        <f t="shared" si="185"/>
        <v>0.20833333333333334</v>
      </c>
      <c r="U86" s="136">
        <f t="shared" ref="U86:AA86" si="186">(U85/U89)</f>
        <v>0.16129032258064516</v>
      </c>
      <c r="V86" s="139">
        <f t="shared" si="186"/>
        <v>0.16806722689075632</v>
      </c>
      <c r="W86" s="142"/>
      <c r="X86" s="142"/>
      <c r="Y86" s="142"/>
      <c r="Z86" s="142"/>
      <c r="AA86" s="140">
        <f t="shared" si="186"/>
        <v>0.23109243697478993</v>
      </c>
      <c r="AB86" s="278"/>
      <c r="AC86" s="278"/>
      <c r="AD86" s="278"/>
      <c r="AE86" s="278"/>
    </row>
    <row r="87" spans="2:31" x14ac:dyDescent="0.25">
      <c r="B87" s="59" t="s">
        <v>159</v>
      </c>
      <c r="C87" s="38" t="s">
        <v>307</v>
      </c>
      <c r="D87" s="38">
        <v>6</v>
      </c>
      <c r="E87" s="38">
        <v>11</v>
      </c>
      <c r="F87" s="38">
        <v>18</v>
      </c>
      <c r="G87" s="39">
        <v>9</v>
      </c>
      <c r="H87" s="39">
        <v>9</v>
      </c>
      <c r="I87" s="39">
        <v>6</v>
      </c>
      <c r="J87" s="39">
        <v>4</v>
      </c>
      <c r="K87" s="39">
        <v>7</v>
      </c>
      <c r="L87" s="40">
        <f t="shared" si="157"/>
        <v>35</v>
      </c>
      <c r="M87" s="141">
        <f t="shared" si="158"/>
        <v>7</v>
      </c>
      <c r="N87" s="40">
        <f t="shared" si="159"/>
        <v>5</v>
      </c>
      <c r="O87" s="141">
        <f t="shared" si="160"/>
        <v>1.8973665961010275</v>
      </c>
      <c r="P87" s="141">
        <f>(U87-M87)</f>
        <v>5</v>
      </c>
      <c r="Q87" s="39">
        <v>6</v>
      </c>
      <c r="R87" s="39">
        <v>5</v>
      </c>
      <c r="S87" s="39">
        <v>4</v>
      </c>
      <c r="T87" s="41">
        <v>6</v>
      </c>
      <c r="U87" s="41">
        <v>12</v>
      </c>
      <c r="V87" s="40">
        <f>SUM(Q87:U87)</f>
        <v>33</v>
      </c>
      <c r="W87" s="141">
        <f>AVERAGE(Q87:U87)</f>
        <v>6.6</v>
      </c>
      <c r="X87" s="40">
        <f>MAX(Q87:U87)-MIN(Q87:U87)</f>
        <v>8</v>
      </c>
      <c r="Y87" s="141">
        <f>_xlfn.STDEV.P(Q87:U87)</f>
        <v>2.8</v>
      </c>
      <c r="Z87" s="141">
        <f t="shared" si="161"/>
        <v>5.4</v>
      </c>
      <c r="AA87" s="42">
        <f t="shared" si="162"/>
        <v>68</v>
      </c>
      <c r="AB87" s="42">
        <f t="shared" si="163"/>
        <v>6.8</v>
      </c>
      <c r="AC87" s="42">
        <f t="shared" si="164"/>
        <v>8</v>
      </c>
      <c r="AD87" s="144">
        <f t="shared" si="165"/>
        <v>2.4</v>
      </c>
      <c r="AE87" s="144">
        <f t="shared" si="166"/>
        <v>5.2</v>
      </c>
    </row>
    <row r="88" spans="2:31" ht="15.75" thickBot="1" x14ac:dyDescent="0.3">
      <c r="B88" s="58" t="s">
        <v>28</v>
      </c>
      <c r="C88" s="43" t="s">
        <v>307</v>
      </c>
      <c r="D88" s="247">
        <f>(D87/D89)</f>
        <v>0.21428571428571427</v>
      </c>
      <c r="E88" s="247">
        <f t="shared" ref="E88:K88" si="187">(E87/E89)</f>
        <v>0.34375</v>
      </c>
      <c r="F88" s="247">
        <f t="shared" si="187"/>
        <v>0.52941176470588236</v>
      </c>
      <c r="G88" s="138">
        <f t="shared" si="187"/>
        <v>0.31034482758620691</v>
      </c>
      <c r="H88" s="138">
        <f t="shared" si="187"/>
        <v>0.27272727272727271</v>
      </c>
      <c r="I88" s="138">
        <f t="shared" si="187"/>
        <v>0.375</v>
      </c>
      <c r="J88" s="138">
        <f t="shared" si="187"/>
        <v>0.19047619047619047</v>
      </c>
      <c r="K88" s="138">
        <f t="shared" si="187"/>
        <v>0.35</v>
      </c>
      <c r="L88" s="139">
        <f t="shared" ref="L88" si="188">(L87/L89)</f>
        <v>0.29411764705882354</v>
      </c>
      <c r="M88" s="142"/>
      <c r="N88" s="142"/>
      <c r="O88" s="142"/>
      <c r="P88" s="142"/>
      <c r="Q88" s="138">
        <f t="shared" ref="Q88:T88" si="189">(Q87/Q89)</f>
        <v>0.27272727272727271</v>
      </c>
      <c r="R88" s="138">
        <f t="shared" si="189"/>
        <v>0.29411764705882354</v>
      </c>
      <c r="S88" s="138">
        <f t="shared" si="189"/>
        <v>0.16</v>
      </c>
      <c r="T88" s="136">
        <f t="shared" si="189"/>
        <v>0.25</v>
      </c>
      <c r="U88" s="136">
        <f t="shared" ref="U88:AA88" si="190">(U87/U89)</f>
        <v>0.38709677419354838</v>
      </c>
      <c r="V88" s="139">
        <f t="shared" si="190"/>
        <v>0.27731092436974791</v>
      </c>
      <c r="W88" s="142"/>
      <c r="X88" s="142"/>
      <c r="Y88" s="142"/>
      <c r="Z88" s="142"/>
      <c r="AA88" s="140">
        <f t="shared" si="190"/>
        <v>0.2857142857142857</v>
      </c>
      <c r="AB88" s="278"/>
      <c r="AC88" s="278"/>
      <c r="AD88" s="278"/>
      <c r="AE88" s="278"/>
    </row>
    <row r="89" spans="2:31" ht="24" x14ac:dyDescent="0.25">
      <c r="B89" s="26" t="s">
        <v>314</v>
      </c>
      <c r="C89" s="116" t="s">
        <v>307</v>
      </c>
      <c r="D89" s="116">
        <v>28</v>
      </c>
      <c r="E89" s="116">
        <v>32</v>
      </c>
      <c r="F89" s="116">
        <v>34</v>
      </c>
      <c r="G89" s="117">
        <v>29</v>
      </c>
      <c r="H89" s="117">
        <v>33</v>
      </c>
      <c r="I89" s="117">
        <v>16</v>
      </c>
      <c r="J89" s="117">
        <v>21</v>
      </c>
      <c r="K89" s="117">
        <v>20</v>
      </c>
      <c r="L89" s="32">
        <f t="shared" si="157"/>
        <v>119</v>
      </c>
      <c r="M89" s="132">
        <f t="shared" si="158"/>
        <v>23.8</v>
      </c>
      <c r="N89" s="32">
        <f t="shared" si="159"/>
        <v>17</v>
      </c>
      <c r="O89" s="132">
        <f t="shared" si="160"/>
        <v>6.2417946137308942</v>
      </c>
      <c r="P89" s="119">
        <f>(U89-M89)</f>
        <v>7.1999999999999993</v>
      </c>
      <c r="Q89" s="117">
        <v>22</v>
      </c>
      <c r="R89" s="117">
        <v>17</v>
      </c>
      <c r="S89" s="117">
        <v>25</v>
      </c>
      <c r="T89" s="120">
        <v>24</v>
      </c>
      <c r="U89" s="120">
        <v>31</v>
      </c>
      <c r="V89" s="118">
        <f>SUM(Q89:U89)</f>
        <v>119</v>
      </c>
      <c r="W89" s="119">
        <f>AVERAGE(Q89:U89)</f>
        <v>23.8</v>
      </c>
      <c r="X89" s="118">
        <f>MAX(Q89:U89)-MIN(Q89:U89)</f>
        <v>14</v>
      </c>
      <c r="Y89" s="119">
        <f>_xlfn.STDEV.P(Q89:U89)</f>
        <v>4.5343136195018534</v>
      </c>
      <c r="Z89" s="119">
        <f>(U89-W89)</f>
        <v>7.1999999999999993</v>
      </c>
      <c r="AA89" s="34">
        <f t="shared" si="162"/>
        <v>238</v>
      </c>
      <c r="AB89" s="34">
        <f t="shared" si="163"/>
        <v>23.8</v>
      </c>
      <c r="AC89" s="34">
        <f t="shared" si="164"/>
        <v>17</v>
      </c>
      <c r="AD89" s="131">
        <f t="shared" si="165"/>
        <v>5.4552726787943424</v>
      </c>
      <c r="AE89" s="122">
        <f>(U89-AB89)</f>
        <v>7.1999999999999993</v>
      </c>
    </row>
    <row r="90" spans="2:31" ht="36" x14ac:dyDescent="0.25">
      <c r="B90" s="160" t="s">
        <v>338</v>
      </c>
      <c r="C90" s="13" t="s">
        <v>307</v>
      </c>
      <c r="D90" s="13">
        <v>46</v>
      </c>
      <c r="E90" s="13">
        <v>53</v>
      </c>
      <c r="F90" s="13">
        <v>62</v>
      </c>
      <c r="G90" s="14">
        <v>57</v>
      </c>
      <c r="H90" s="14">
        <v>66</v>
      </c>
      <c r="I90" s="14">
        <v>40</v>
      </c>
      <c r="J90" s="14">
        <v>42</v>
      </c>
      <c r="K90" s="14">
        <v>50</v>
      </c>
      <c r="L90" s="40">
        <f t="shared" si="157"/>
        <v>255</v>
      </c>
      <c r="M90" s="141">
        <f t="shared" si="158"/>
        <v>51</v>
      </c>
      <c r="N90" s="40">
        <f t="shared" si="159"/>
        <v>26</v>
      </c>
      <c r="O90" s="141">
        <f t="shared" si="160"/>
        <v>9.633275663033837</v>
      </c>
      <c r="P90" s="69">
        <f>(U90-M90)</f>
        <v>12</v>
      </c>
      <c r="Q90" s="14">
        <v>66</v>
      </c>
      <c r="R90" s="14">
        <v>58</v>
      </c>
      <c r="S90" s="14">
        <v>64</v>
      </c>
      <c r="T90" s="16">
        <v>60</v>
      </c>
      <c r="U90" s="16">
        <v>63</v>
      </c>
      <c r="V90" s="15">
        <f>SUM(Q90:U90)</f>
        <v>311</v>
      </c>
      <c r="W90" s="69">
        <f>AVERAGE(Q90:U90)</f>
        <v>62.2</v>
      </c>
      <c r="X90" s="15">
        <f>MAX(Q90:U90)-MIN(Q90:U90)</f>
        <v>8</v>
      </c>
      <c r="Y90" s="69">
        <f>_xlfn.STDEV.P(Q90:U90)</f>
        <v>2.8565713714171399</v>
      </c>
      <c r="Z90" s="69">
        <f>(U90-W90)</f>
        <v>0.79999999999999716</v>
      </c>
      <c r="AA90" s="42">
        <f t="shared" si="162"/>
        <v>566</v>
      </c>
      <c r="AB90" s="42">
        <f t="shared" si="163"/>
        <v>56.6</v>
      </c>
      <c r="AC90" s="42">
        <f t="shared" si="164"/>
        <v>26</v>
      </c>
      <c r="AD90" s="144">
        <f t="shared" si="165"/>
        <v>9.0465463023189141</v>
      </c>
      <c r="AE90" s="73">
        <f>(U90-AB90)</f>
        <v>6.3999999999999986</v>
      </c>
    </row>
    <row r="91" spans="2:31" ht="24" x14ac:dyDescent="0.25">
      <c r="B91" s="67" t="s">
        <v>239</v>
      </c>
      <c r="C91" s="68" t="s">
        <v>307</v>
      </c>
      <c r="D91" s="245">
        <f>(D89/D90)</f>
        <v>0.60869565217391308</v>
      </c>
      <c r="E91" s="245">
        <f t="shared" ref="E91:H91" si="191">(E89/E90)</f>
        <v>0.60377358490566035</v>
      </c>
      <c r="F91" s="245">
        <f t="shared" si="191"/>
        <v>0.54838709677419351</v>
      </c>
      <c r="G91" s="75">
        <f t="shared" si="191"/>
        <v>0.50877192982456143</v>
      </c>
      <c r="H91" s="75">
        <f t="shared" si="191"/>
        <v>0.5</v>
      </c>
      <c r="I91" s="75">
        <f>(I89/I90)</f>
        <v>0.4</v>
      </c>
      <c r="J91" s="75">
        <f t="shared" ref="J91:K91" si="192">(J89/J90)</f>
        <v>0.5</v>
      </c>
      <c r="K91" s="75">
        <f t="shared" si="192"/>
        <v>0.4</v>
      </c>
      <c r="L91" s="113">
        <f>(L89/L90)</f>
        <v>0.46666666666666667</v>
      </c>
      <c r="M91" s="157"/>
      <c r="N91" s="157"/>
      <c r="O91" s="157"/>
      <c r="P91" s="157"/>
      <c r="Q91" s="75">
        <f t="shared" ref="Q91:T91" si="193">(Q89/Q90)</f>
        <v>0.33333333333333331</v>
      </c>
      <c r="R91" s="75">
        <f t="shared" si="193"/>
        <v>0.29310344827586204</v>
      </c>
      <c r="S91" s="75">
        <f t="shared" si="193"/>
        <v>0.390625</v>
      </c>
      <c r="T91" s="111">
        <f t="shared" si="193"/>
        <v>0.4</v>
      </c>
      <c r="U91" s="111">
        <f t="shared" ref="U91:V91" si="194">(U89/U90)</f>
        <v>0.49206349206349204</v>
      </c>
      <c r="V91" s="113">
        <f t="shared" si="194"/>
        <v>0.38263665594855306</v>
      </c>
      <c r="W91" s="157"/>
      <c r="X91" s="157"/>
      <c r="Y91" s="157"/>
      <c r="Z91" s="157"/>
      <c r="AA91" s="112">
        <f>(AA89/AA90)</f>
        <v>0.4204946996466431</v>
      </c>
      <c r="AB91" s="156"/>
      <c r="AC91" s="156"/>
      <c r="AD91" s="156"/>
      <c r="AE91" s="156"/>
    </row>
    <row r="92" spans="2:31" x14ac:dyDescent="0.25">
      <c r="B92" s="62"/>
    </row>
    <row r="93" spans="2:31" x14ac:dyDescent="0.25">
      <c r="B93" s="274"/>
      <c r="C93" s="283" t="s">
        <v>297</v>
      </c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</row>
    <row r="94" spans="2:31" ht="24.75" thickBot="1" x14ac:dyDescent="0.3">
      <c r="B94" s="18"/>
      <c r="C94" s="19">
        <v>2009</v>
      </c>
      <c r="D94" s="19">
        <v>2010</v>
      </c>
      <c r="E94" s="19">
        <v>2011</v>
      </c>
      <c r="F94" s="19">
        <v>2012</v>
      </c>
      <c r="G94" s="20">
        <v>2013</v>
      </c>
      <c r="H94" s="20">
        <v>2014</v>
      </c>
      <c r="I94" s="20">
        <v>2015</v>
      </c>
      <c r="J94" s="20">
        <v>2016</v>
      </c>
      <c r="K94" s="20">
        <v>2017</v>
      </c>
      <c r="L94" s="21" t="s">
        <v>0</v>
      </c>
      <c r="M94" s="21" t="s">
        <v>1</v>
      </c>
      <c r="N94" s="21" t="s">
        <v>2</v>
      </c>
      <c r="O94" s="21" t="s">
        <v>3</v>
      </c>
      <c r="P94" s="21" t="s">
        <v>435</v>
      </c>
      <c r="Q94" s="20">
        <v>2018</v>
      </c>
      <c r="R94" s="20">
        <v>2019</v>
      </c>
      <c r="S94" s="20">
        <v>2020</v>
      </c>
      <c r="T94" s="22">
        <v>2021</v>
      </c>
      <c r="U94" s="22">
        <v>2022</v>
      </c>
      <c r="V94" s="21" t="s">
        <v>0</v>
      </c>
      <c r="W94" s="21" t="s">
        <v>1</v>
      </c>
      <c r="X94" s="21" t="s">
        <v>2</v>
      </c>
      <c r="Y94" s="21" t="s">
        <v>3</v>
      </c>
      <c r="Z94" s="21" t="s">
        <v>435</v>
      </c>
      <c r="AA94" s="23" t="s">
        <v>5</v>
      </c>
      <c r="AB94" s="23" t="s">
        <v>6</v>
      </c>
      <c r="AC94" s="23" t="s">
        <v>7</v>
      </c>
      <c r="AD94" s="23" t="s">
        <v>8</v>
      </c>
      <c r="AE94" s="23" t="s">
        <v>435</v>
      </c>
    </row>
    <row r="95" spans="2:31" x14ac:dyDescent="0.25">
      <c r="B95" s="59" t="s">
        <v>160</v>
      </c>
      <c r="C95" s="38" t="s">
        <v>307</v>
      </c>
      <c r="D95" s="38">
        <v>0</v>
      </c>
      <c r="E95" s="38">
        <v>7</v>
      </c>
      <c r="F95" s="38">
        <v>2</v>
      </c>
      <c r="G95" s="39">
        <v>6</v>
      </c>
      <c r="H95" s="39">
        <v>3</v>
      </c>
      <c r="I95" s="39">
        <v>4</v>
      </c>
      <c r="J95" s="39">
        <v>2</v>
      </c>
      <c r="K95" s="39">
        <v>2</v>
      </c>
      <c r="L95" s="40">
        <f>SUM(G95:K95)</f>
        <v>17</v>
      </c>
      <c r="M95" s="141">
        <f>AVERAGE(G95:K95)</f>
        <v>3.4</v>
      </c>
      <c r="N95" s="40">
        <f>MAX(G95:K95)-MIN(G95:K95)</f>
        <v>4</v>
      </c>
      <c r="O95" s="141">
        <f>_xlfn.STDEV.P(G95:K95)</f>
        <v>1.4966629547095767</v>
      </c>
      <c r="P95" s="141">
        <f>(U95-M95)</f>
        <v>-1.4</v>
      </c>
      <c r="Q95" s="39">
        <v>2</v>
      </c>
      <c r="R95" s="39">
        <v>0</v>
      </c>
      <c r="S95" s="39">
        <v>1</v>
      </c>
      <c r="T95" s="41">
        <v>0</v>
      </c>
      <c r="U95" s="41">
        <v>2</v>
      </c>
      <c r="V95" s="40">
        <f>SUM(Q95:U95)</f>
        <v>5</v>
      </c>
      <c r="W95" s="141">
        <f>AVERAGE(Q95:U95)</f>
        <v>1</v>
      </c>
      <c r="X95" s="40">
        <f>MAX(Q95:U95)-MIN(Q95:U95)</f>
        <v>2</v>
      </c>
      <c r="Y95" s="141">
        <f>_xlfn.STDEV.P(Q95:U95)</f>
        <v>0.89442719099991586</v>
      </c>
      <c r="Z95" s="141">
        <f>(U95-W95)</f>
        <v>1</v>
      </c>
      <c r="AA95" s="42">
        <f>SUM(Q95:U95,G95:K95)</f>
        <v>22</v>
      </c>
      <c r="AB95" s="144">
        <f>AVERAGE(Q95:U95,G95:K95)</f>
        <v>2.2000000000000002</v>
      </c>
      <c r="AC95" s="42">
        <f>MAX(Q95:U95,G95:K95)-MIN(Q95:U95,G95:K95)</f>
        <v>6</v>
      </c>
      <c r="AD95" s="144">
        <f>_xlfn.STDEV.P(Q95:U95,G95:K95)</f>
        <v>1.7204650534085253</v>
      </c>
      <c r="AE95" s="144">
        <f>(U95-AB95)</f>
        <v>-0.20000000000000018</v>
      </c>
    </row>
    <row r="96" spans="2:31" ht="15.75" thickBot="1" x14ac:dyDescent="0.3">
      <c r="B96" s="58" t="s">
        <v>28</v>
      </c>
      <c r="C96" s="43" t="s">
        <v>307</v>
      </c>
      <c r="D96" s="247">
        <f>(D95/D119)</f>
        <v>0</v>
      </c>
      <c r="E96" s="247">
        <f t="shared" ref="E96:K96" si="195">(E95/E119)</f>
        <v>0.21875</v>
      </c>
      <c r="F96" s="247">
        <f t="shared" si="195"/>
        <v>5.8823529411764705E-2</v>
      </c>
      <c r="G96" s="138">
        <f t="shared" si="195"/>
        <v>0.20689655172413793</v>
      </c>
      <c r="H96" s="138">
        <f t="shared" si="195"/>
        <v>9.0909090909090912E-2</v>
      </c>
      <c r="I96" s="138">
        <f t="shared" si="195"/>
        <v>0.25</v>
      </c>
      <c r="J96" s="138">
        <f t="shared" si="195"/>
        <v>9.5238095238095233E-2</v>
      </c>
      <c r="K96" s="138">
        <f t="shared" si="195"/>
        <v>0.1</v>
      </c>
      <c r="L96" s="139">
        <f t="shared" ref="L96" si="196">(L95/L119)</f>
        <v>0.14285714285714285</v>
      </c>
      <c r="M96" s="142"/>
      <c r="N96" s="142"/>
      <c r="O96" s="142"/>
      <c r="P96" s="142"/>
      <c r="Q96" s="138">
        <f t="shared" ref="Q96:R96" si="197">(Q95/Q119)</f>
        <v>9.0909090909090912E-2</v>
      </c>
      <c r="R96" s="138">
        <f t="shared" si="197"/>
        <v>0</v>
      </c>
      <c r="S96" s="138">
        <f t="shared" ref="S96:T96" si="198">(S95/S119)</f>
        <v>0.04</v>
      </c>
      <c r="T96" s="136">
        <f t="shared" si="198"/>
        <v>0</v>
      </c>
      <c r="U96" s="136">
        <f t="shared" ref="U96" si="199">(U95/U119)</f>
        <v>6.4516129032258063E-2</v>
      </c>
      <c r="V96" s="139">
        <f t="shared" ref="V96:AA96" si="200">(V95/V119)</f>
        <v>4.2016806722689079E-2</v>
      </c>
      <c r="W96" s="142"/>
      <c r="X96" s="142"/>
      <c r="Y96" s="142"/>
      <c r="Z96" s="142"/>
      <c r="AA96" s="140">
        <f t="shared" si="200"/>
        <v>9.2436974789915971E-2</v>
      </c>
      <c r="AB96" s="278"/>
      <c r="AC96" s="278"/>
      <c r="AD96" s="278"/>
      <c r="AE96" s="278"/>
    </row>
    <row r="97" spans="2:31" x14ac:dyDescent="0.25">
      <c r="B97" s="59" t="s">
        <v>161</v>
      </c>
      <c r="C97" s="38" t="s">
        <v>307</v>
      </c>
      <c r="D97" s="38">
        <v>1</v>
      </c>
      <c r="E97" s="38">
        <v>1</v>
      </c>
      <c r="F97" s="38">
        <v>1</v>
      </c>
      <c r="G97" s="39">
        <v>1</v>
      </c>
      <c r="H97" s="39">
        <v>1</v>
      </c>
      <c r="I97" s="39">
        <v>1</v>
      </c>
      <c r="J97" s="39">
        <v>0</v>
      </c>
      <c r="K97" s="39">
        <v>1</v>
      </c>
      <c r="L97" s="40">
        <f t="shared" ref="L97:L120" si="201">SUM(G97:K97)</f>
        <v>4</v>
      </c>
      <c r="M97" s="141">
        <f t="shared" ref="M97:M120" si="202">AVERAGE(G97:K97)</f>
        <v>0.8</v>
      </c>
      <c r="N97" s="40">
        <f t="shared" ref="N97:N120" si="203">MAX(G97:K97)-MIN(G97:K97)</f>
        <v>1</v>
      </c>
      <c r="O97" s="141">
        <f t="shared" ref="O97:O120" si="204">_xlfn.STDEV.P(G97:K97)</f>
        <v>0.4</v>
      </c>
      <c r="P97" s="141">
        <f>(U97-M97)</f>
        <v>1.2</v>
      </c>
      <c r="Q97" s="39">
        <v>7</v>
      </c>
      <c r="R97" s="39">
        <v>0</v>
      </c>
      <c r="S97" s="39">
        <v>3</v>
      </c>
      <c r="T97" s="41">
        <v>2</v>
      </c>
      <c r="U97" s="41">
        <v>2</v>
      </c>
      <c r="V97" s="40">
        <f>SUM(Q97:U97)</f>
        <v>14</v>
      </c>
      <c r="W97" s="141">
        <f>AVERAGE(Q97:U97)</f>
        <v>2.8</v>
      </c>
      <c r="X97" s="40">
        <f>MAX(Q97:U97)-MIN(Q97:U97)</f>
        <v>7</v>
      </c>
      <c r="Y97" s="141">
        <f>_xlfn.STDEV.P(Q97:U97)</f>
        <v>2.3151673805580453</v>
      </c>
      <c r="Z97" s="141">
        <f t="shared" ref="Z97:Z117" si="205">(U97-W97)</f>
        <v>-0.79999999999999982</v>
      </c>
      <c r="AA97" s="42">
        <f t="shared" ref="AA97:AA120" si="206">SUM(Q97:U97,G97:K97)</f>
        <v>18</v>
      </c>
      <c r="AB97" s="144">
        <f t="shared" ref="AB97:AB120" si="207">AVERAGE(Q97:U97,G97:K97)</f>
        <v>1.8</v>
      </c>
      <c r="AC97" s="42">
        <f t="shared" ref="AC97:AC120" si="208">MAX(Q97:U97,G97:K97)-MIN(Q97:U97,G97:K97)</f>
        <v>7</v>
      </c>
      <c r="AD97" s="144">
        <f t="shared" ref="AD97:AD120" si="209">_xlfn.STDEV.P(Q97:U97,G97:K97)</f>
        <v>1.9390719429665315</v>
      </c>
      <c r="AE97" s="144">
        <f t="shared" ref="AE97:AE117" si="210">(U97-AB97)</f>
        <v>0.19999999999999996</v>
      </c>
    </row>
    <row r="98" spans="2:31" ht="15.75" thickBot="1" x14ac:dyDescent="0.3">
      <c r="B98" s="58" t="s">
        <v>28</v>
      </c>
      <c r="C98" s="43" t="s">
        <v>307</v>
      </c>
      <c r="D98" s="247">
        <f>(D97/D119)</f>
        <v>3.5714285714285712E-2</v>
      </c>
      <c r="E98" s="247">
        <f t="shared" ref="E98:K98" si="211">(E97/E119)</f>
        <v>3.125E-2</v>
      </c>
      <c r="F98" s="247">
        <f t="shared" si="211"/>
        <v>2.9411764705882353E-2</v>
      </c>
      <c r="G98" s="138">
        <f t="shared" si="211"/>
        <v>3.4482758620689655E-2</v>
      </c>
      <c r="H98" s="138">
        <f t="shared" si="211"/>
        <v>3.0303030303030304E-2</v>
      </c>
      <c r="I98" s="138">
        <f t="shared" si="211"/>
        <v>6.25E-2</v>
      </c>
      <c r="J98" s="138">
        <f t="shared" si="211"/>
        <v>0</v>
      </c>
      <c r="K98" s="138">
        <f t="shared" si="211"/>
        <v>0.05</v>
      </c>
      <c r="L98" s="139">
        <f t="shared" ref="L98" si="212">(L97/L119)</f>
        <v>3.3613445378151259E-2</v>
      </c>
      <c r="M98" s="142"/>
      <c r="N98" s="142"/>
      <c r="O98" s="142"/>
      <c r="P98" s="142"/>
      <c r="Q98" s="138">
        <f t="shared" ref="Q98:R98" si="213">(Q97/Q119)</f>
        <v>0.31818181818181818</v>
      </c>
      <c r="R98" s="138">
        <f t="shared" si="213"/>
        <v>0</v>
      </c>
      <c r="S98" s="138">
        <f t="shared" ref="S98:T98" si="214">(S97/S119)</f>
        <v>0.12</v>
      </c>
      <c r="T98" s="136">
        <f t="shared" si="214"/>
        <v>8.3333333333333329E-2</v>
      </c>
      <c r="U98" s="136">
        <f t="shared" ref="U98" si="215">(U97/U119)</f>
        <v>6.4516129032258063E-2</v>
      </c>
      <c r="V98" s="139">
        <f t="shared" ref="V98:AA98" si="216">(V97/V119)</f>
        <v>0.11764705882352941</v>
      </c>
      <c r="W98" s="142"/>
      <c r="X98" s="142"/>
      <c r="Y98" s="142"/>
      <c r="Z98" s="142"/>
      <c r="AA98" s="140">
        <f t="shared" si="216"/>
        <v>7.5630252100840331E-2</v>
      </c>
      <c r="AB98" s="278"/>
      <c r="AC98" s="278"/>
      <c r="AD98" s="278"/>
      <c r="AE98" s="278"/>
    </row>
    <row r="99" spans="2:31" x14ac:dyDescent="0.25">
      <c r="B99" s="59" t="s">
        <v>162</v>
      </c>
      <c r="C99" s="38" t="s">
        <v>307</v>
      </c>
      <c r="D99" s="38">
        <v>2</v>
      </c>
      <c r="E99" s="38">
        <v>1</v>
      </c>
      <c r="F99" s="38">
        <v>3</v>
      </c>
      <c r="G99" s="39">
        <v>3</v>
      </c>
      <c r="H99" s="39">
        <v>4</v>
      </c>
      <c r="I99" s="39">
        <v>0</v>
      </c>
      <c r="J99" s="39">
        <v>2</v>
      </c>
      <c r="K99" s="39">
        <v>2</v>
      </c>
      <c r="L99" s="40">
        <f t="shared" si="201"/>
        <v>11</v>
      </c>
      <c r="M99" s="141">
        <f t="shared" si="202"/>
        <v>2.2000000000000002</v>
      </c>
      <c r="N99" s="40">
        <f t="shared" si="203"/>
        <v>4</v>
      </c>
      <c r="O99" s="141">
        <f t="shared" si="204"/>
        <v>1.3266499161421599</v>
      </c>
      <c r="P99" s="141">
        <f>(U99-M99)</f>
        <v>-1.2000000000000002</v>
      </c>
      <c r="Q99" s="39">
        <v>1</v>
      </c>
      <c r="R99" s="39">
        <v>3</v>
      </c>
      <c r="S99" s="39">
        <v>4</v>
      </c>
      <c r="T99" s="41">
        <v>3</v>
      </c>
      <c r="U99" s="41">
        <v>1</v>
      </c>
      <c r="V99" s="40">
        <f>SUM(Q99:U99)</f>
        <v>12</v>
      </c>
      <c r="W99" s="141">
        <f>AVERAGE(Q99:U99)</f>
        <v>2.4</v>
      </c>
      <c r="X99" s="40">
        <f>MAX(Q99:U99)-MIN(Q99:U99)</f>
        <v>3</v>
      </c>
      <c r="Y99" s="141">
        <f>_xlfn.STDEV.P(Q99:U99)</f>
        <v>1.2</v>
      </c>
      <c r="Z99" s="141">
        <f t="shared" si="205"/>
        <v>-1.4</v>
      </c>
      <c r="AA99" s="42">
        <f t="shared" si="206"/>
        <v>23</v>
      </c>
      <c r="AB99" s="144">
        <f t="shared" si="207"/>
        <v>2.2999999999999998</v>
      </c>
      <c r="AC99" s="42">
        <f t="shared" si="208"/>
        <v>4</v>
      </c>
      <c r="AD99" s="144">
        <f t="shared" si="209"/>
        <v>1.2688577540449522</v>
      </c>
      <c r="AE99" s="144">
        <f t="shared" si="210"/>
        <v>-1.2999999999999998</v>
      </c>
    </row>
    <row r="100" spans="2:31" ht="15.75" thickBot="1" x14ac:dyDescent="0.3">
      <c r="B100" s="58" t="s">
        <v>28</v>
      </c>
      <c r="C100" s="43" t="s">
        <v>307</v>
      </c>
      <c r="D100" s="247">
        <f>(D99/D119)</f>
        <v>7.1428571428571425E-2</v>
      </c>
      <c r="E100" s="247">
        <f t="shared" ref="E100:K100" si="217">(E99/E119)</f>
        <v>3.125E-2</v>
      </c>
      <c r="F100" s="247">
        <f t="shared" si="217"/>
        <v>8.8235294117647065E-2</v>
      </c>
      <c r="G100" s="138">
        <f t="shared" si="217"/>
        <v>0.10344827586206896</v>
      </c>
      <c r="H100" s="138">
        <f t="shared" si="217"/>
        <v>0.12121212121212122</v>
      </c>
      <c r="I100" s="138">
        <f t="shared" si="217"/>
        <v>0</v>
      </c>
      <c r="J100" s="138">
        <f t="shared" si="217"/>
        <v>9.5238095238095233E-2</v>
      </c>
      <c r="K100" s="138">
        <f t="shared" si="217"/>
        <v>0.1</v>
      </c>
      <c r="L100" s="139">
        <f t="shared" ref="L100" si="218">(L99/L119)</f>
        <v>9.2436974789915971E-2</v>
      </c>
      <c r="M100" s="142"/>
      <c r="N100" s="142"/>
      <c r="O100" s="142"/>
      <c r="P100" s="142"/>
      <c r="Q100" s="138">
        <f t="shared" ref="Q100:R100" si="219">(Q99/Q119)</f>
        <v>4.5454545454545456E-2</v>
      </c>
      <c r="R100" s="138">
        <f t="shared" si="219"/>
        <v>0.17647058823529413</v>
      </c>
      <c r="S100" s="138">
        <f t="shared" ref="S100:T100" si="220">(S99/S119)</f>
        <v>0.16</v>
      </c>
      <c r="T100" s="136">
        <f t="shared" si="220"/>
        <v>0.125</v>
      </c>
      <c r="U100" s="136">
        <f t="shared" ref="U100" si="221">(U99/U119)</f>
        <v>3.2258064516129031E-2</v>
      </c>
      <c r="V100" s="139">
        <f t="shared" ref="V100:AA100" si="222">(V99/V119)</f>
        <v>0.10084033613445378</v>
      </c>
      <c r="W100" s="142"/>
      <c r="X100" s="142"/>
      <c r="Y100" s="142"/>
      <c r="Z100" s="142"/>
      <c r="AA100" s="140">
        <f t="shared" si="222"/>
        <v>9.6638655462184878E-2</v>
      </c>
      <c r="AB100" s="278"/>
      <c r="AC100" s="278"/>
      <c r="AD100" s="278"/>
      <c r="AE100" s="278"/>
    </row>
    <row r="101" spans="2:31" x14ac:dyDescent="0.25">
      <c r="B101" s="59" t="s">
        <v>163</v>
      </c>
      <c r="C101" s="38" t="s">
        <v>307</v>
      </c>
      <c r="D101" s="38">
        <v>3</v>
      </c>
      <c r="E101" s="38">
        <v>3</v>
      </c>
      <c r="F101" s="38">
        <v>4</v>
      </c>
      <c r="G101" s="39">
        <v>0</v>
      </c>
      <c r="H101" s="39">
        <v>3</v>
      </c>
      <c r="I101" s="39">
        <v>3</v>
      </c>
      <c r="J101" s="39">
        <v>2</v>
      </c>
      <c r="K101" s="39">
        <v>2</v>
      </c>
      <c r="L101" s="40">
        <f t="shared" si="201"/>
        <v>10</v>
      </c>
      <c r="M101" s="141">
        <f t="shared" si="202"/>
        <v>2</v>
      </c>
      <c r="N101" s="40">
        <f t="shared" si="203"/>
        <v>3</v>
      </c>
      <c r="O101" s="141">
        <f t="shared" si="204"/>
        <v>1.0954451150103321</v>
      </c>
      <c r="P101" s="141">
        <f>(U101-M101)</f>
        <v>3</v>
      </c>
      <c r="Q101" s="39">
        <v>1</v>
      </c>
      <c r="R101" s="39">
        <v>1</v>
      </c>
      <c r="S101" s="39">
        <v>1</v>
      </c>
      <c r="T101" s="41">
        <v>2</v>
      </c>
      <c r="U101" s="41">
        <v>5</v>
      </c>
      <c r="V101" s="40">
        <f>SUM(Q101:U101)</f>
        <v>10</v>
      </c>
      <c r="W101" s="141">
        <f>AVERAGE(Q101:U101)</f>
        <v>2</v>
      </c>
      <c r="X101" s="40">
        <f>MAX(Q101:U101)-MIN(Q101:U101)</f>
        <v>4</v>
      </c>
      <c r="Y101" s="141">
        <f>_xlfn.STDEV.P(Q101:U101)</f>
        <v>1.5491933384829668</v>
      </c>
      <c r="Z101" s="141">
        <f t="shared" si="205"/>
        <v>3</v>
      </c>
      <c r="AA101" s="42">
        <f t="shared" si="206"/>
        <v>20</v>
      </c>
      <c r="AB101" s="144">
        <f t="shared" si="207"/>
        <v>2</v>
      </c>
      <c r="AC101" s="42">
        <f t="shared" si="208"/>
        <v>5</v>
      </c>
      <c r="AD101" s="144">
        <f t="shared" si="209"/>
        <v>1.3416407864998738</v>
      </c>
      <c r="AE101" s="144">
        <f t="shared" si="210"/>
        <v>3</v>
      </c>
    </row>
    <row r="102" spans="2:31" ht="15.75" thickBot="1" x14ac:dyDescent="0.3">
      <c r="B102" s="58" t="s">
        <v>28</v>
      </c>
      <c r="C102" s="43" t="s">
        <v>307</v>
      </c>
      <c r="D102" s="247">
        <f>(D101/D119)</f>
        <v>0.10714285714285714</v>
      </c>
      <c r="E102" s="247">
        <f t="shared" ref="E102:K102" si="223">(E101/E119)</f>
        <v>9.375E-2</v>
      </c>
      <c r="F102" s="247">
        <f t="shared" si="223"/>
        <v>0.11764705882352941</v>
      </c>
      <c r="G102" s="138">
        <f t="shared" si="223"/>
        <v>0</v>
      </c>
      <c r="H102" s="138">
        <f t="shared" si="223"/>
        <v>9.0909090909090912E-2</v>
      </c>
      <c r="I102" s="138">
        <f t="shared" si="223"/>
        <v>0.1875</v>
      </c>
      <c r="J102" s="138">
        <f t="shared" si="223"/>
        <v>9.5238095238095233E-2</v>
      </c>
      <c r="K102" s="138">
        <f t="shared" si="223"/>
        <v>0.1</v>
      </c>
      <c r="L102" s="139">
        <f t="shared" ref="L102" si="224">(L101/L119)</f>
        <v>8.4033613445378158E-2</v>
      </c>
      <c r="M102" s="142"/>
      <c r="N102" s="142"/>
      <c r="O102" s="142"/>
      <c r="P102" s="142"/>
      <c r="Q102" s="138">
        <f t="shared" ref="Q102:T102" si="225">(Q101/Q119)</f>
        <v>4.5454545454545456E-2</v>
      </c>
      <c r="R102" s="138">
        <f t="shared" si="225"/>
        <v>5.8823529411764705E-2</v>
      </c>
      <c r="S102" s="138">
        <f t="shared" si="225"/>
        <v>0.04</v>
      </c>
      <c r="T102" s="136">
        <f t="shared" si="225"/>
        <v>8.3333333333333329E-2</v>
      </c>
      <c r="U102" s="136">
        <f t="shared" ref="U102:AA102" si="226">(U101/U119)</f>
        <v>0.16129032258064516</v>
      </c>
      <c r="V102" s="139">
        <f t="shared" si="226"/>
        <v>8.4033613445378158E-2</v>
      </c>
      <c r="W102" s="142"/>
      <c r="X102" s="142"/>
      <c r="Y102" s="142"/>
      <c r="Z102" s="142"/>
      <c r="AA102" s="140">
        <f t="shared" si="226"/>
        <v>8.4033613445378158E-2</v>
      </c>
      <c r="AB102" s="278"/>
      <c r="AC102" s="278"/>
      <c r="AD102" s="278"/>
      <c r="AE102" s="278"/>
    </row>
    <row r="103" spans="2:31" x14ac:dyDescent="0.25">
      <c r="B103" s="59" t="s">
        <v>164</v>
      </c>
      <c r="C103" s="38" t="s">
        <v>307</v>
      </c>
      <c r="D103" s="38">
        <v>5</v>
      </c>
      <c r="E103" s="38">
        <v>0</v>
      </c>
      <c r="F103" s="38">
        <v>5</v>
      </c>
      <c r="G103" s="39">
        <v>1</v>
      </c>
      <c r="H103" s="39">
        <v>5</v>
      </c>
      <c r="I103" s="39">
        <v>0</v>
      </c>
      <c r="J103" s="39">
        <v>2</v>
      </c>
      <c r="K103" s="39">
        <v>1</v>
      </c>
      <c r="L103" s="40">
        <f t="shared" si="201"/>
        <v>9</v>
      </c>
      <c r="M103" s="141">
        <f t="shared" si="202"/>
        <v>1.8</v>
      </c>
      <c r="N103" s="40">
        <f t="shared" si="203"/>
        <v>5</v>
      </c>
      <c r="O103" s="141">
        <f t="shared" si="204"/>
        <v>1.7204650534085253</v>
      </c>
      <c r="P103" s="141">
        <f>(U103-M103)</f>
        <v>1.2</v>
      </c>
      <c r="Q103" s="39">
        <v>3</v>
      </c>
      <c r="R103" s="39">
        <v>1</v>
      </c>
      <c r="S103" s="39">
        <v>2</v>
      </c>
      <c r="T103" s="41">
        <v>1</v>
      </c>
      <c r="U103" s="41">
        <v>3</v>
      </c>
      <c r="V103" s="40">
        <f>SUM(Q103:U103)</f>
        <v>10</v>
      </c>
      <c r="W103" s="141">
        <f>AVERAGE(Q103:U103)</f>
        <v>2</v>
      </c>
      <c r="X103" s="40">
        <f>MAX(Q103:U103)-MIN(Q103:U103)</f>
        <v>2</v>
      </c>
      <c r="Y103" s="141">
        <f>_xlfn.STDEV.P(Q103:U103)</f>
        <v>0.89442719099991586</v>
      </c>
      <c r="Z103" s="141">
        <f t="shared" si="205"/>
        <v>1</v>
      </c>
      <c r="AA103" s="42">
        <f t="shared" si="206"/>
        <v>19</v>
      </c>
      <c r="AB103" s="144">
        <f t="shared" si="207"/>
        <v>1.9</v>
      </c>
      <c r="AC103" s="42">
        <f t="shared" si="208"/>
        <v>5</v>
      </c>
      <c r="AD103" s="144">
        <f t="shared" si="209"/>
        <v>1.374772708486752</v>
      </c>
      <c r="AE103" s="144">
        <f t="shared" si="210"/>
        <v>1.1000000000000001</v>
      </c>
    </row>
    <row r="104" spans="2:31" ht="15.75" thickBot="1" x14ac:dyDescent="0.3">
      <c r="B104" s="58" t="s">
        <v>28</v>
      </c>
      <c r="C104" s="43" t="s">
        <v>307</v>
      </c>
      <c r="D104" s="247">
        <f>(D103/D119)</f>
        <v>0.17857142857142858</v>
      </c>
      <c r="E104" s="247">
        <f t="shared" ref="E104:K104" si="227">(E103/E119)</f>
        <v>0</v>
      </c>
      <c r="F104" s="247">
        <f t="shared" si="227"/>
        <v>0.14705882352941177</v>
      </c>
      <c r="G104" s="138">
        <f t="shared" si="227"/>
        <v>3.4482758620689655E-2</v>
      </c>
      <c r="H104" s="138">
        <f t="shared" si="227"/>
        <v>0.15151515151515152</v>
      </c>
      <c r="I104" s="138">
        <f t="shared" si="227"/>
        <v>0</v>
      </c>
      <c r="J104" s="138">
        <f t="shared" si="227"/>
        <v>9.5238095238095233E-2</v>
      </c>
      <c r="K104" s="138">
        <f t="shared" si="227"/>
        <v>0.05</v>
      </c>
      <c r="L104" s="139">
        <f t="shared" ref="L104" si="228">(L103/L119)</f>
        <v>7.5630252100840331E-2</v>
      </c>
      <c r="M104" s="142"/>
      <c r="N104" s="142"/>
      <c r="O104" s="142"/>
      <c r="P104" s="142"/>
      <c r="Q104" s="138">
        <f t="shared" ref="Q104:T104" si="229">(Q103/Q119)</f>
        <v>0.13636363636363635</v>
      </c>
      <c r="R104" s="138">
        <f t="shared" si="229"/>
        <v>5.8823529411764705E-2</v>
      </c>
      <c r="S104" s="138">
        <f t="shared" si="229"/>
        <v>0.08</v>
      </c>
      <c r="T104" s="136">
        <f t="shared" si="229"/>
        <v>4.1666666666666664E-2</v>
      </c>
      <c r="U104" s="136">
        <f t="shared" ref="U104:AA104" si="230">(U103/U119)</f>
        <v>9.6774193548387094E-2</v>
      </c>
      <c r="V104" s="139">
        <f t="shared" si="230"/>
        <v>8.4033613445378158E-2</v>
      </c>
      <c r="W104" s="142"/>
      <c r="X104" s="142"/>
      <c r="Y104" s="142"/>
      <c r="Z104" s="142"/>
      <c r="AA104" s="140">
        <f t="shared" si="230"/>
        <v>7.9831932773109238E-2</v>
      </c>
      <c r="AB104" s="278"/>
      <c r="AC104" s="278"/>
      <c r="AD104" s="278"/>
      <c r="AE104" s="278"/>
    </row>
    <row r="105" spans="2:31" x14ac:dyDescent="0.25">
      <c r="B105" s="63" t="s">
        <v>165</v>
      </c>
      <c r="C105" s="38" t="s">
        <v>307</v>
      </c>
      <c r="D105" s="248">
        <v>2</v>
      </c>
      <c r="E105" s="248">
        <v>2</v>
      </c>
      <c r="F105" s="248">
        <v>3</v>
      </c>
      <c r="G105" s="52">
        <v>5</v>
      </c>
      <c r="H105" s="52">
        <v>6</v>
      </c>
      <c r="I105" s="52">
        <v>1</v>
      </c>
      <c r="J105" s="52">
        <v>2</v>
      </c>
      <c r="K105" s="52">
        <v>1</v>
      </c>
      <c r="L105" s="40">
        <f t="shared" si="201"/>
        <v>15</v>
      </c>
      <c r="M105" s="141">
        <f t="shared" si="202"/>
        <v>3</v>
      </c>
      <c r="N105" s="40">
        <f t="shared" si="203"/>
        <v>5</v>
      </c>
      <c r="O105" s="141">
        <f t="shared" si="204"/>
        <v>2.0976176963403033</v>
      </c>
      <c r="P105" s="141">
        <f>(U105-M105)</f>
        <v>-1</v>
      </c>
      <c r="Q105" s="52">
        <v>1</v>
      </c>
      <c r="R105" s="52">
        <v>1</v>
      </c>
      <c r="S105" s="52">
        <v>5</v>
      </c>
      <c r="T105" s="54">
        <v>2</v>
      </c>
      <c r="U105" s="54">
        <v>2</v>
      </c>
      <c r="V105" s="40">
        <f>SUM(Q105:U105)</f>
        <v>11</v>
      </c>
      <c r="W105" s="141">
        <f>AVERAGE(Q105:U105)</f>
        <v>2.2000000000000002</v>
      </c>
      <c r="X105" s="40">
        <f>MAX(Q105:U105)-MIN(Q105:U105)</f>
        <v>4</v>
      </c>
      <c r="Y105" s="141">
        <f>_xlfn.STDEV.P(Q105:U105)</f>
        <v>1.4696938456699069</v>
      </c>
      <c r="Z105" s="141">
        <f t="shared" si="205"/>
        <v>-0.20000000000000018</v>
      </c>
      <c r="AA105" s="42">
        <f t="shared" si="206"/>
        <v>26</v>
      </c>
      <c r="AB105" s="144">
        <f t="shared" si="207"/>
        <v>2.6</v>
      </c>
      <c r="AC105" s="42">
        <f t="shared" si="208"/>
        <v>5</v>
      </c>
      <c r="AD105" s="144">
        <f t="shared" si="209"/>
        <v>1.8547236990991407</v>
      </c>
      <c r="AE105" s="144">
        <f t="shared" si="210"/>
        <v>-0.60000000000000009</v>
      </c>
    </row>
    <row r="106" spans="2:31" ht="15.75" thickBot="1" x14ac:dyDescent="0.3">
      <c r="B106" s="58" t="s">
        <v>28</v>
      </c>
      <c r="C106" s="43" t="s">
        <v>307</v>
      </c>
      <c r="D106" s="247">
        <f>(D105/D119)</f>
        <v>7.1428571428571425E-2</v>
      </c>
      <c r="E106" s="247">
        <f t="shared" ref="E106:K106" si="231">(E105/E119)</f>
        <v>6.25E-2</v>
      </c>
      <c r="F106" s="247">
        <f t="shared" si="231"/>
        <v>8.8235294117647065E-2</v>
      </c>
      <c r="G106" s="138">
        <f t="shared" si="231"/>
        <v>0.17241379310344829</v>
      </c>
      <c r="H106" s="138">
        <f t="shared" si="231"/>
        <v>0.18181818181818182</v>
      </c>
      <c r="I106" s="138">
        <f t="shared" si="231"/>
        <v>6.25E-2</v>
      </c>
      <c r="J106" s="138">
        <f t="shared" si="231"/>
        <v>9.5238095238095233E-2</v>
      </c>
      <c r="K106" s="138">
        <f t="shared" si="231"/>
        <v>0.05</v>
      </c>
      <c r="L106" s="139">
        <f t="shared" ref="L106" si="232">(L105/L119)</f>
        <v>0.12605042016806722</v>
      </c>
      <c r="M106" s="142"/>
      <c r="N106" s="142"/>
      <c r="O106" s="142"/>
      <c r="P106" s="142"/>
      <c r="Q106" s="138">
        <f t="shared" ref="Q106:T106" si="233">(Q105/Q119)</f>
        <v>4.5454545454545456E-2</v>
      </c>
      <c r="R106" s="138">
        <f t="shared" si="233"/>
        <v>5.8823529411764705E-2</v>
      </c>
      <c r="S106" s="138">
        <f t="shared" si="233"/>
        <v>0.2</v>
      </c>
      <c r="T106" s="136">
        <f t="shared" si="233"/>
        <v>8.3333333333333329E-2</v>
      </c>
      <c r="U106" s="136">
        <f t="shared" ref="U106:AA106" si="234">(U105/U119)</f>
        <v>6.4516129032258063E-2</v>
      </c>
      <c r="V106" s="139">
        <f t="shared" si="234"/>
        <v>9.2436974789915971E-2</v>
      </c>
      <c r="W106" s="142"/>
      <c r="X106" s="142"/>
      <c r="Y106" s="142"/>
      <c r="Z106" s="142"/>
      <c r="AA106" s="140">
        <f t="shared" si="234"/>
        <v>0.1092436974789916</v>
      </c>
      <c r="AB106" s="278"/>
      <c r="AC106" s="278"/>
      <c r="AD106" s="278"/>
      <c r="AE106" s="278"/>
    </row>
    <row r="107" spans="2:31" x14ac:dyDescent="0.25">
      <c r="B107" s="59" t="s">
        <v>166</v>
      </c>
      <c r="C107" s="38" t="s">
        <v>307</v>
      </c>
      <c r="D107" s="38">
        <v>2</v>
      </c>
      <c r="E107" s="38">
        <v>3</v>
      </c>
      <c r="F107" s="38">
        <v>2</v>
      </c>
      <c r="G107" s="39">
        <v>5</v>
      </c>
      <c r="H107" s="39">
        <v>1</v>
      </c>
      <c r="I107" s="39">
        <v>1</v>
      </c>
      <c r="J107" s="39">
        <v>1</v>
      </c>
      <c r="K107" s="39">
        <v>3</v>
      </c>
      <c r="L107" s="40">
        <f t="shared" si="201"/>
        <v>11</v>
      </c>
      <c r="M107" s="141">
        <f t="shared" si="202"/>
        <v>2.2000000000000002</v>
      </c>
      <c r="N107" s="40">
        <f t="shared" si="203"/>
        <v>4</v>
      </c>
      <c r="O107" s="141">
        <f t="shared" si="204"/>
        <v>1.6</v>
      </c>
      <c r="P107" s="141">
        <f>(U107-M107)</f>
        <v>-0.20000000000000018</v>
      </c>
      <c r="Q107" s="39">
        <v>1</v>
      </c>
      <c r="R107" s="39">
        <v>1</v>
      </c>
      <c r="S107" s="39">
        <v>0</v>
      </c>
      <c r="T107" s="41">
        <v>1</v>
      </c>
      <c r="U107" s="41">
        <v>2</v>
      </c>
      <c r="V107" s="40">
        <f>SUM(Q107:U107)</f>
        <v>5</v>
      </c>
      <c r="W107" s="141">
        <f>AVERAGE(Q107:U107)</f>
        <v>1</v>
      </c>
      <c r="X107" s="40">
        <f>MAX(Q107:U107)-MIN(Q107:U107)</f>
        <v>2</v>
      </c>
      <c r="Y107" s="141">
        <f>_xlfn.STDEV.P(Q107:U107)</f>
        <v>0.63245553203367588</v>
      </c>
      <c r="Z107" s="141">
        <f t="shared" si="205"/>
        <v>1</v>
      </c>
      <c r="AA107" s="42">
        <f t="shared" si="206"/>
        <v>16</v>
      </c>
      <c r="AB107" s="144">
        <f t="shared" si="207"/>
        <v>1.6</v>
      </c>
      <c r="AC107" s="42">
        <f t="shared" si="208"/>
        <v>5</v>
      </c>
      <c r="AD107" s="144">
        <f t="shared" si="209"/>
        <v>1.3564659966250536</v>
      </c>
      <c r="AE107" s="144">
        <f t="shared" si="210"/>
        <v>0.39999999999999991</v>
      </c>
    </row>
    <row r="108" spans="2:31" ht="15.75" thickBot="1" x14ac:dyDescent="0.3">
      <c r="B108" s="58" t="s">
        <v>28</v>
      </c>
      <c r="C108" s="43" t="s">
        <v>307</v>
      </c>
      <c r="D108" s="247">
        <f>(D107/D119)</f>
        <v>7.1428571428571425E-2</v>
      </c>
      <c r="E108" s="247">
        <f t="shared" ref="E108:K108" si="235">(E107/E119)</f>
        <v>9.375E-2</v>
      </c>
      <c r="F108" s="247">
        <f t="shared" si="235"/>
        <v>5.8823529411764705E-2</v>
      </c>
      <c r="G108" s="138">
        <f t="shared" si="235"/>
        <v>0.17241379310344829</v>
      </c>
      <c r="H108" s="138">
        <f t="shared" si="235"/>
        <v>3.0303030303030304E-2</v>
      </c>
      <c r="I108" s="138">
        <f t="shared" si="235"/>
        <v>6.25E-2</v>
      </c>
      <c r="J108" s="138">
        <f t="shared" si="235"/>
        <v>4.7619047619047616E-2</v>
      </c>
      <c r="K108" s="138">
        <f t="shared" si="235"/>
        <v>0.15</v>
      </c>
      <c r="L108" s="139">
        <f t="shared" ref="L108" si="236">(L107/L119)</f>
        <v>9.2436974789915971E-2</v>
      </c>
      <c r="M108" s="142"/>
      <c r="N108" s="142"/>
      <c r="O108" s="142"/>
      <c r="P108" s="142"/>
      <c r="Q108" s="138">
        <f t="shared" ref="Q108:T108" si="237">(Q107/Q119)</f>
        <v>4.5454545454545456E-2</v>
      </c>
      <c r="R108" s="138">
        <f t="shared" si="237"/>
        <v>5.8823529411764705E-2</v>
      </c>
      <c r="S108" s="138">
        <f t="shared" si="237"/>
        <v>0</v>
      </c>
      <c r="T108" s="136">
        <f t="shared" si="237"/>
        <v>4.1666666666666664E-2</v>
      </c>
      <c r="U108" s="136">
        <f t="shared" ref="U108:AA108" si="238">(U107/U119)</f>
        <v>6.4516129032258063E-2</v>
      </c>
      <c r="V108" s="139">
        <f t="shared" si="238"/>
        <v>4.2016806722689079E-2</v>
      </c>
      <c r="W108" s="142"/>
      <c r="X108" s="142"/>
      <c r="Y108" s="142"/>
      <c r="Z108" s="142"/>
      <c r="AA108" s="140">
        <f t="shared" si="238"/>
        <v>6.7226890756302518E-2</v>
      </c>
      <c r="AB108" s="278"/>
      <c r="AC108" s="278"/>
      <c r="AD108" s="278"/>
      <c r="AE108" s="278"/>
    </row>
    <row r="109" spans="2:31" x14ac:dyDescent="0.25">
      <c r="B109" s="59" t="s">
        <v>167</v>
      </c>
      <c r="C109" s="38" t="s">
        <v>307</v>
      </c>
      <c r="D109" s="38">
        <v>3</v>
      </c>
      <c r="E109" s="38">
        <v>3</v>
      </c>
      <c r="F109" s="38">
        <v>3</v>
      </c>
      <c r="G109" s="39">
        <v>0</v>
      </c>
      <c r="H109" s="39">
        <v>0</v>
      </c>
      <c r="I109" s="39">
        <v>1</v>
      </c>
      <c r="J109" s="39">
        <v>2</v>
      </c>
      <c r="K109" s="39">
        <v>2</v>
      </c>
      <c r="L109" s="40">
        <f t="shared" si="201"/>
        <v>5</v>
      </c>
      <c r="M109" s="141">
        <f t="shared" si="202"/>
        <v>1</v>
      </c>
      <c r="N109" s="40">
        <f t="shared" si="203"/>
        <v>2</v>
      </c>
      <c r="O109" s="141">
        <f t="shared" si="204"/>
        <v>0.89442719099991586</v>
      </c>
      <c r="P109" s="141">
        <f>(U109-M109)</f>
        <v>4</v>
      </c>
      <c r="Q109" s="39">
        <v>2</v>
      </c>
      <c r="R109" s="39">
        <v>1</v>
      </c>
      <c r="S109" s="39">
        <v>3</v>
      </c>
      <c r="T109" s="41">
        <v>1</v>
      </c>
      <c r="U109" s="41">
        <v>5</v>
      </c>
      <c r="V109" s="40">
        <f>SUM(Q109:U109)</f>
        <v>12</v>
      </c>
      <c r="W109" s="141">
        <f>AVERAGE(Q109:U109)</f>
        <v>2.4</v>
      </c>
      <c r="X109" s="40">
        <f>MAX(Q109:U109)-MIN(Q109:U109)</f>
        <v>4</v>
      </c>
      <c r="Y109" s="141">
        <f>_xlfn.STDEV.P(Q109:U109)</f>
        <v>1.4966629547095767</v>
      </c>
      <c r="Z109" s="141">
        <f t="shared" si="205"/>
        <v>2.6</v>
      </c>
      <c r="AA109" s="42">
        <f t="shared" si="206"/>
        <v>17</v>
      </c>
      <c r="AB109" s="144">
        <f t="shared" si="207"/>
        <v>1.7</v>
      </c>
      <c r="AC109" s="42">
        <f t="shared" si="208"/>
        <v>5</v>
      </c>
      <c r="AD109" s="144">
        <f t="shared" si="209"/>
        <v>1.4177446878757824</v>
      </c>
      <c r="AE109" s="144">
        <f t="shared" si="210"/>
        <v>3.3</v>
      </c>
    </row>
    <row r="110" spans="2:31" ht="15.75" thickBot="1" x14ac:dyDescent="0.3">
      <c r="B110" s="58" t="s">
        <v>28</v>
      </c>
      <c r="C110" s="43" t="s">
        <v>307</v>
      </c>
      <c r="D110" s="247">
        <f>(D109/D119)</f>
        <v>0.10714285714285714</v>
      </c>
      <c r="E110" s="247">
        <f t="shared" ref="E110:K110" si="239">(E109/E119)</f>
        <v>9.375E-2</v>
      </c>
      <c r="F110" s="247">
        <f t="shared" si="239"/>
        <v>8.8235294117647065E-2</v>
      </c>
      <c r="G110" s="138">
        <f t="shared" si="239"/>
        <v>0</v>
      </c>
      <c r="H110" s="138">
        <f t="shared" si="239"/>
        <v>0</v>
      </c>
      <c r="I110" s="138">
        <f t="shared" si="239"/>
        <v>6.25E-2</v>
      </c>
      <c r="J110" s="138">
        <f t="shared" si="239"/>
        <v>9.5238095238095233E-2</v>
      </c>
      <c r="K110" s="138">
        <f t="shared" si="239"/>
        <v>0.1</v>
      </c>
      <c r="L110" s="139">
        <f t="shared" ref="L110" si="240">(L109/L119)</f>
        <v>4.2016806722689079E-2</v>
      </c>
      <c r="M110" s="142"/>
      <c r="N110" s="142"/>
      <c r="O110" s="142"/>
      <c r="P110" s="142"/>
      <c r="Q110" s="138">
        <f t="shared" ref="Q110:T110" si="241">(Q109/Q119)</f>
        <v>9.0909090909090912E-2</v>
      </c>
      <c r="R110" s="138">
        <f t="shared" si="241"/>
        <v>5.8823529411764705E-2</v>
      </c>
      <c r="S110" s="138">
        <f t="shared" si="241"/>
        <v>0.12</v>
      </c>
      <c r="T110" s="136">
        <f t="shared" si="241"/>
        <v>4.1666666666666664E-2</v>
      </c>
      <c r="U110" s="136">
        <f t="shared" ref="U110:AA110" si="242">(U109/U119)</f>
        <v>0.16129032258064516</v>
      </c>
      <c r="V110" s="139">
        <f t="shared" si="242"/>
        <v>0.10084033613445378</v>
      </c>
      <c r="W110" s="142"/>
      <c r="X110" s="142"/>
      <c r="Y110" s="142"/>
      <c r="Z110" s="142"/>
      <c r="AA110" s="140">
        <f t="shared" si="242"/>
        <v>7.1428571428571425E-2</v>
      </c>
      <c r="AB110" s="278"/>
      <c r="AC110" s="278"/>
      <c r="AD110" s="278"/>
      <c r="AE110" s="278"/>
    </row>
    <row r="111" spans="2:31" x14ac:dyDescent="0.25">
      <c r="B111" s="59" t="s">
        <v>168</v>
      </c>
      <c r="C111" s="38" t="s">
        <v>307</v>
      </c>
      <c r="D111" s="38">
        <v>2</v>
      </c>
      <c r="E111" s="38">
        <v>2</v>
      </c>
      <c r="F111" s="38">
        <v>5</v>
      </c>
      <c r="G111" s="39">
        <v>2</v>
      </c>
      <c r="H111" s="39">
        <v>2</v>
      </c>
      <c r="I111" s="39">
        <v>0</v>
      </c>
      <c r="J111" s="39">
        <v>3</v>
      </c>
      <c r="K111" s="39">
        <v>2</v>
      </c>
      <c r="L111" s="40">
        <f t="shared" si="201"/>
        <v>9</v>
      </c>
      <c r="M111" s="141">
        <f t="shared" si="202"/>
        <v>1.8</v>
      </c>
      <c r="N111" s="40">
        <f t="shared" si="203"/>
        <v>3</v>
      </c>
      <c r="O111" s="141">
        <f t="shared" si="204"/>
        <v>0.9797958971132712</v>
      </c>
      <c r="P111" s="141">
        <f>(U111-M111)</f>
        <v>1.2</v>
      </c>
      <c r="Q111" s="39">
        <v>0</v>
      </c>
      <c r="R111" s="39">
        <v>3</v>
      </c>
      <c r="S111" s="39">
        <v>2</v>
      </c>
      <c r="T111" s="41">
        <v>3</v>
      </c>
      <c r="U111" s="41">
        <v>3</v>
      </c>
      <c r="V111" s="40">
        <f>SUM(Q111:U111)</f>
        <v>11</v>
      </c>
      <c r="W111" s="141">
        <f>AVERAGE(Q111:U111)</f>
        <v>2.2000000000000002</v>
      </c>
      <c r="X111" s="40">
        <f>MAX(Q111:U111)-MIN(Q111:U111)</f>
        <v>3</v>
      </c>
      <c r="Y111" s="141">
        <f>_xlfn.STDEV.P(Q111:U111)</f>
        <v>1.1661903789690602</v>
      </c>
      <c r="Z111" s="141">
        <f t="shared" si="205"/>
        <v>0.79999999999999982</v>
      </c>
      <c r="AA111" s="42">
        <f t="shared" si="206"/>
        <v>20</v>
      </c>
      <c r="AB111" s="144">
        <f t="shared" si="207"/>
        <v>2</v>
      </c>
      <c r="AC111" s="42">
        <f t="shared" si="208"/>
        <v>3</v>
      </c>
      <c r="AD111" s="144">
        <f t="shared" si="209"/>
        <v>1.0954451150103321</v>
      </c>
      <c r="AE111" s="144">
        <f t="shared" si="210"/>
        <v>1</v>
      </c>
    </row>
    <row r="112" spans="2:31" ht="15.75" thickBot="1" x14ac:dyDescent="0.3">
      <c r="B112" s="58" t="s">
        <v>28</v>
      </c>
      <c r="C112" s="43" t="s">
        <v>307</v>
      </c>
      <c r="D112" s="247">
        <f>(D111/D119)</f>
        <v>7.1428571428571425E-2</v>
      </c>
      <c r="E112" s="247">
        <f t="shared" ref="E112:K112" si="243">(E111/E119)</f>
        <v>6.25E-2</v>
      </c>
      <c r="F112" s="247">
        <f t="shared" si="243"/>
        <v>0.14705882352941177</v>
      </c>
      <c r="G112" s="138">
        <f t="shared" si="243"/>
        <v>6.8965517241379309E-2</v>
      </c>
      <c r="H112" s="138">
        <f t="shared" si="243"/>
        <v>6.0606060606060608E-2</v>
      </c>
      <c r="I112" s="138">
        <f t="shared" si="243"/>
        <v>0</v>
      </c>
      <c r="J112" s="138">
        <f t="shared" si="243"/>
        <v>0.14285714285714285</v>
      </c>
      <c r="K112" s="138">
        <f t="shared" si="243"/>
        <v>0.1</v>
      </c>
      <c r="L112" s="139">
        <f t="shared" ref="L112" si="244">(L111/L119)</f>
        <v>7.5630252100840331E-2</v>
      </c>
      <c r="M112" s="142"/>
      <c r="N112" s="142"/>
      <c r="O112" s="142"/>
      <c r="P112" s="142"/>
      <c r="Q112" s="138">
        <f t="shared" ref="Q112:T112" si="245">(Q111/Q119)</f>
        <v>0</v>
      </c>
      <c r="R112" s="138">
        <f t="shared" si="245"/>
        <v>0.17647058823529413</v>
      </c>
      <c r="S112" s="138">
        <f t="shared" si="245"/>
        <v>0.08</v>
      </c>
      <c r="T112" s="136">
        <f t="shared" si="245"/>
        <v>0.125</v>
      </c>
      <c r="U112" s="136">
        <f t="shared" ref="U112:AA112" si="246">(U111/U119)</f>
        <v>9.6774193548387094E-2</v>
      </c>
      <c r="V112" s="139">
        <f t="shared" si="246"/>
        <v>9.2436974789915971E-2</v>
      </c>
      <c r="W112" s="142"/>
      <c r="X112" s="142"/>
      <c r="Y112" s="142"/>
      <c r="Z112" s="142"/>
      <c r="AA112" s="140">
        <f t="shared" si="246"/>
        <v>8.4033613445378158E-2</v>
      </c>
      <c r="AB112" s="278"/>
      <c r="AC112" s="278"/>
      <c r="AD112" s="278"/>
      <c r="AE112" s="278"/>
    </row>
    <row r="113" spans="2:31" x14ac:dyDescent="0.25">
      <c r="B113" s="59" t="s">
        <v>169</v>
      </c>
      <c r="C113" s="38" t="s">
        <v>307</v>
      </c>
      <c r="D113" s="38">
        <v>1</v>
      </c>
      <c r="E113" s="38">
        <v>3</v>
      </c>
      <c r="F113" s="38">
        <v>3</v>
      </c>
      <c r="G113" s="39">
        <v>2</v>
      </c>
      <c r="H113" s="39">
        <v>4</v>
      </c>
      <c r="I113" s="39">
        <v>1</v>
      </c>
      <c r="J113" s="39">
        <v>3</v>
      </c>
      <c r="K113" s="39">
        <v>3</v>
      </c>
      <c r="L113" s="40">
        <f t="shared" si="201"/>
        <v>13</v>
      </c>
      <c r="M113" s="141">
        <f t="shared" si="202"/>
        <v>2.6</v>
      </c>
      <c r="N113" s="40">
        <f t="shared" si="203"/>
        <v>3</v>
      </c>
      <c r="O113" s="141">
        <f t="shared" si="204"/>
        <v>1.019803902718557</v>
      </c>
      <c r="P113" s="141">
        <f>(U113-M113)</f>
        <v>-2.6</v>
      </c>
      <c r="Q113" s="39">
        <v>2</v>
      </c>
      <c r="R113" s="39">
        <v>0</v>
      </c>
      <c r="S113" s="39">
        <v>1</v>
      </c>
      <c r="T113" s="41">
        <v>4</v>
      </c>
      <c r="U113" s="41">
        <v>0</v>
      </c>
      <c r="V113" s="40">
        <f>SUM(Q113:U113)</f>
        <v>7</v>
      </c>
      <c r="W113" s="141">
        <f>AVERAGE(Q113:U113)</f>
        <v>1.4</v>
      </c>
      <c r="X113" s="40">
        <f>MAX(Q113:U113)-MIN(Q113:U113)</f>
        <v>4</v>
      </c>
      <c r="Y113" s="141">
        <f>_xlfn.STDEV.P(Q113:U113)</f>
        <v>1.4966629547095767</v>
      </c>
      <c r="Z113" s="141">
        <f t="shared" si="205"/>
        <v>-1.4</v>
      </c>
      <c r="AA113" s="42">
        <f t="shared" si="206"/>
        <v>20</v>
      </c>
      <c r="AB113" s="144">
        <f t="shared" si="207"/>
        <v>2</v>
      </c>
      <c r="AC113" s="42">
        <f t="shared" si="208"/>
        <v>4</v>
      </c>
      <c r="AD113" s="144">
        <f t="shared" si="209"/>
        <v>1.4142135623730951</v>
      </c>
      <c r="AE113" s="144">
        <f t="shared" si="210"/>
        <v>-2</v>
      </c>
    </row>
    <row r="114" spans="2:31" ht="15.75" thickBot="1" x14ac:dyDescent="0.3">
      <c r="B114" s="58" t="s">
        <v>28</v>
      </c>
      <c r="C114" s="43" t="s">
        <v>307</v>
      </c>
      <c r="D114" s="247">
        <f>(D113/D119)</f>
        <v>3.5714285714285712E-2</v>
      </c>
      <c r="E114" s="247">
        <f t="shared" ref="E114:K114" si="247">(E113/E119)</f>
        <v>9.375E-2</v>
      </c>
      <c r="F114" s="247">
        <f t="shared" si="247"/>
        <v>8.8235294117647065E-2</v>
      </c>
      <c r="G114" s="138">
        <f t="shared" si="247"/>
        <v>6.8965517241379309E-2</v>
      </c>
      <c r="H114" s="138">
        <f t="shared" si="247"/>
        <v>0.12121212121212122</v>
      </c>
      <c r="I114" s="138">
        <f t="shared" si="247"/>
        <v>6.25E-2</v>
      </c>
      <c r="J114" s="138">
        <f t="shared" si="247"/>
        <v>0.14285714285714285</v>
      </c>
      <c r="K114" s="138">
        <f t="shared" si="247"/>
        <v>0.15</v>
      </c>
      <c r="L114" s="139">
        <f t="shared" ref="L114" si="248">(L113/L119)</f>
        <v>0.1092436974789916</v>
      </c>
      <c r="M114" s="142"/>
      <c r="N114" s="142"/>
      <c r="O114" s="142"/>
      <c r="P114" s="142"/>
      <c r="Q114" s="138">
        <f t="shared" ref="Q114:T114" si="249">(Q113/Q119)</f>
        <v>9.0909090909090912E-2</v>
      </c>
      <c r="R114" s="138">
        <f t="shared" si="249"/>
        <v>0</v>
      </c>
      <c r="S114" s="138">
        <f t="shared" si="249"/>
        <v>0.04</v>
      </c>
      <c r="T114" s="136">
        <f t="shared" si="249"/>
        <v>0.16666666666666666</v>
      </c>
      <c r="U114" s="136">
        <f t="shared" ref="U114:AA114" si="250">(U113/U119)</f>
        <v>0</v>
      </c>
      <c r="V114" s="139">
        <f t="shared" si="250"/>
        <v>5.8823529411764705E-2</v>
      </c>
      <c r="W114" s="142"/>
      <c r="X114" s="142"/>
      <c r="Y114" s="142"/>
      <c r="Z114" s="142"/>
      <c r="AA114" s="140">
        <f t="shared" si="250"/>
        <v>8.4033613445378158E-2</v>
      </c>
      <c r="AB114" s="278"/>
      <c r="AC114" s="278"/>
      <c r="AD114" s="278"/>
      <c r="AE114" s="278"/>
    </row>
    <row r="115" spans="2:31" x14ac:dyDescent="0.25">
      <c r="B115" s="59" t="s">
        <v>170</v>
      </c>
      <c r="C115" s="38" t="s">
        <v>307</v>
      </c>
      <c r="D115" s="38">
        <v>4</v>
      </c>
      <c r="E115" s="38">
        <v>5</v>
      </c>
      <c r="F115" s="38">
        <v>0</v>
      </c>
      <c r="G115" s="39">
        <v>3</v>
      </c>
      <c r="H115" s="39">
        <v>4</v>
      </c>
      <c r="I115" s="39">
        <v>2</v>
      </c>
      <c r="J115" s="39">
        <v>1</v>
      </c>
      <c r="K115" s="39">
        <v>1</v>
      </c>
      <c r="L115" s="40">
        <f t="shared" si="201"/>
        <v>11</v>
      </c>
      <c r="M115" s="141">
        <f t="shared" si="202"/>
        <v>2.2000000000000002</v>
      </c>
      <c r="N115" s="40">
        <f t="shared" si="203"/>
        <v>3</v>
      </c>
      <c r="O115" s="141">
        <f t="shared" si="204"/>
        <v>1.1661903789690602</v>
      </c>
      <c r="P115" s="141">
        <f>(U115-M115)</f>
        <v>-1.2000000000000002</v>
      </c>
      <c r="Q115" s="39">
        <v>1</v>
      </c>
      <c r="R115" s="39">
        <v>3</v>
      </c>
      <c r="S115" s="39">
        <v>3</v>
      </c>
      <c r="T115" s="41">
        <v>3</v>
      </c>
      <c r="U115" s="41">
        <v>1</v>
      </c>
      <c r="V115" s="40">
        <f>SUM(Q115:U115)</f>
        <v>11</v>
      </c>
      <c r="W115" s="141">
        <f>AVERAGE(Q115:U115)</f>
        <v>2.2000000000000002</v>
      </c>
      <c r="X115" s="40">
        <f>MAX(Q115:U115)-MIN(Q115:U115)</f>
        <v>2</v>
      </c>
      <c r="Y115" s="141">
        <f>_xlfn.STDEV.P(Q115:U115)</f>
        <v>0.9797958971132712</v>
      </c>
      <c r="Z115" s="141">
        <f t="shared" si="205"/>
        <v>-1.2000000000000002</v>
      </c>
      <c r="AA115" s="42">
        <f t="shared" si="206"/>
        <v>22</v>
      </c>
      <c r="AB115" s="144">
        <f t="shared" si="207"/>
        <v>2.2000000000000002</v>
      </c>
      <c r="AC115" s="42">
        <f t="shared" si="208"/>
        <v>3</v>
      </c>
      <c r="AD115" s="144">
        <f t="shared" si="209"/>
        <v>1.0770329614269007</v>
      </c>
      <c r="AE115" s="144">
        <f t="shared" si="210"/>
        <v>-1.2000000000000002</v>
      </c>
    </row>
    <row r="116" spans="2:31" ht="15.75" thickBot="1" x14ac:dyDescent="0.3">
      <c r="B116" s="58" t="s">
        <v>28</v>
      </c>
      <c r="C116" s="43" t="s">
        <v>307</v>
      </c>
      <c r="D116" s="247">
        <f>(D115/D119)</f>
        <v>0.14285714285714285</v>
      </c>
      <c r="E116" s="247">
        <f t="shared" ref="E116:K116" si="251">(E115/E119)</f>
        <v>0.15625</v>
      </c>
      <c r="F116" s="247">
        <f t="shared" si="251"/>
        <v>0</v>
      </c>
      <c r="G116" s="138">
        <f t="shared" si="251"/>
        <v>0.10344827586206896</v>
      </c>
      <c r="H116" s="138">
        <f t="shared" si="251"/>
        <v>0.12121212121212122</v>
      </c>
      <c r="I116" s="138">
        <f t="shared" si="251"/>
        <v>0.125</v>
      </c>
      <c r="J116" s="138">
        <f t="shared" si="251"/>
        <v>4.7619047619047616E-2</v>
      </c>
      <c r="K116" s="138">
        <f t="shared" si="251"/>
        <v>0.05</v>
      </c>
      <c r="L116" s="139">
        <f t="shared" ref="L116" si="252">(L115/L119)</f>
        <v>9.2436974789915971E-2</v>
      </c>
      <c r="M116" s="142"/>
      <c r="N116" s="142"/>
      <c r="O116" s="142"/>
      <c r="P116" s="142"/>
      <c r="Q116" s="138">
        <f t="shared" ref="Q116:T116" si="253">(Q115/Q119)</f>
        <v>4.5454545454545456E-2</v>
      </c>
      <c r="R116" s="138">
        <f t="shared" si="253"/>
        <v>0.17647058823529413</v>
      </c>
      <c r="S116" s="138">
        <f t="shared" si="253"/>
        <v>0.12</v>
      </c>
      <c r="T116" s="136">
        <f t="shared" si="253"/>
        <v>0.125</v>
      </c>
      <c r="U116" s="136">
        <f t="shared" ref="U116:AA116" si="254">(U115/U119)</f>
        <v>3.2258064516129031E-2</v>
      </c>
      <c r="V116" s="139">
        <f t="shared" si="254"/>
        <v>9.2436974789915971E-2</v>
      </c>
      <c r="W116" s="142"/>
      <c r="X116" s="142"/>
      <c r="Y116" s="142"/>
      <c r="Z116" s="142"/>
      <c r="AA116" s="140">
        <f t="shared" si="254"/>
        <v>9.2436974789915971E-2</v>
      </c>
      <c r="AB116" s="278"/>
      <c r="AC116" s="278"/>
      <c r="AD116" s="278"/>
      <c r="AE116" s="278"/>
    </row>
    <row r="117" spans="2:31" x14ac:dyDescent="0.25">
      <c r="B117" s="59" t="s">
        <v>171</v>
      </c>
      <c r="C117" s="38" t="s">
        <v>307</v>
      </c>
      <c r="D117" s="38">
        <v>3</v>
      </c>
      <c r="E117" s="38">
        <v>2</v>
      </c>
      <c r="F117" s="38">
        <v>3</v>
      </c>
      <c r="G117" s="39">
        <v>1</v>
      </c>
      <c r="H117" s="39">
        <v>0</v>
      </c>
      <c r="I117" s="39">
        <v>2</v>
      </c>
      <c r="J117" s="39">
        <v>1</v>
      </c>
      <c r="K117" s="39">
        <v>0</v>
      </c>
      <c r="L117" s="40">
        <f t="shared" si="201"/>
        <v>4</v>
      </c>
      <c r="M117" s="141">
        <f t="shared" si="202"/>
        <v>0.8</v>
      </c>
      <c r="N117" s="40">
        <f t="shared" si="203"/>
        <v>2</v>
      </c>
      <c r="O117" s="141">
        <f t="shared" si="204"/>
        <v>0.74833147735478833</v>
      </c>
      <c r="P117" s="141">
        <f>(U117-M117)</f>
        <v>4.2</v>
      </c>
      <c r="Q117" s="39">
        <v>1</v>
      </c>
      <c r="R117" s="39">
        <v>3</v>
      </c>
      <c r="S117" s="39">
        <v>0</v>
      </c>
      <c r="T117" s="41">
        <v>2</v>
      </c>
      <c r="U117" s="41">
        <v>5</v>
      </c>
      <c r="V117" s="40">
        <f>SUM(Q117:U117)</f>
        <v>11</v>
      </c>
      <c r="W117" s="141">
        <f>AVERAGE(Q117:U117)</f>
        <v>2.2000000000000002</v>
      </c>
      <c r="X117" s="40">
        <f>MAX(Q117:U117)-MIN(Q117:U117)</f>
        <v>5</v>
      </c>
      <c r="Y117" s="141">
        <f>_xlfn.STDEV.P(Q117:U117)</f>
        <v>1.7204650534085253</v>
      </c>
      <c r="Z117" s="141">
        <f t="shared" si="205"/>
        <v>2.8</v>
      </c>
      <c r="AA117" s="42">
        <f t="shared" si="206"/>
        <v>15</v>
      </c>
      <c r="AB117" s="144">
        <f t="shared" si="207"/>
        <v>1.5</v>
      </c>
      <c r="AC117" s="42">
        <f t="shared" si="208"/>
        <v>5</v>
      </c>
      <c r="AD117" s="144">
        <f t="shared" si="209"/>
        <v>1.5</v>
      </c>
      <c r="AE117" s="144">
        <f t="shared" si="210"/>
        <v>3.5</v>
      </c>
    </row>
    <row r="118" spans="2:31" ht="15.75" thickBot="1" x14ac:dyDescent="0.3">
      <c r="B118" s="58" t="s">
        <v>28</v>
      </c>
      <c r="C118" s="43" t="s">
        <v>307</v>
      </c>
      <c r="D118" s="247">
        <f>(D117/D119)</f>
        <v>0.10714285714285714</v>
      </c>
      <c r="E118" s="247">
        <f t="shared" ref="E118:K118" si="255">(E117/E119)</f>
        <v>6.25E-2</v>
      </c>
      <c r="F118" s="247">
        <f t="shared" si="255"/>
        <v>8.8235294117647065E-2</v>
      </c>
      <c r="G118" s="138">
        <f t="shared" si="255"/>
        <v>3.4482758620689655E-2</v>
      </c>
      <c r="H118" s="138">
        <f t="shared" si="255"/>
        <v>0</v>
      </c>
      <c r="I118" s="138">
        <f t="shared" si="255"/>
        <v>0.125</v>
      </c>
      <c r="J118" s="138">
        <f t="shared" si="255"/>
        <v>4.7619047619047616E-2</v>
      </c>
      <c r="K118" s="138">
        <f t="shared" si="255"/>
        <v>0</v>
      </c>
      <c r="L118" s="139">
        <f t="shared" ref="L118" si="256">(L117/L119)</f>
        <v>3.3613445378151259E-2</v>
      </c>
      <c r="M118" s="142"/>
      <c r="N118" s="142"/>
      <c r="O118" s="142"/>
      <c r="P118" s="142"/>
      <c r="Q118" s="138">
        <f t="shared" ref="Q118:T118" si="257">(Q117/Q119)</f>
        <v>4.5454545454545456E-2</v>
      </c>
      <c r="R118" s="138">
        <f t="shared" si="257"/>
        <v>0.17647058823529413</v>
      </c>
      <c r="S118" s="138">
        <f t="shared" si="257"/>
        <v>0</v>
      </c>
      <c r="T118" s="136">
        <f t="shared" si="257"/>
        <v>8.3333333333333329E-2</v>
      </c>
      <c r="U118" s="136">
        <f t="shared" ref="U118:AA118" si="258">(U117/U119)</f>
        <v>0.16129032258064516</v>
      </c>
      <c r="V118" s="139">
        <f t="shared" si="258"/>
        <v>9.2436974789915971E-2</v>
      </c>
      <c r="W118" s="142"/>
      <c r="X118" s="142"/>
      <c r="Y118" s="142"/>
      <c r="Z118" s="142"/>
      <c r="AA118" s="140">
        <f t="shared" si="258"/>
        <v>6.3025210084033612E-2</v>
      </c>
      <c r="AB118" s="278"/>
      <c r="AC118" s="278"/>
      <c r="AD118" s="278"/>
      <c r="AE118" s="278"/>
    </row>
    <row r="119" spans="2:31" ht="24" x14ac:dyDescent="0.25">
      <c r="B119" s="26" t="s">
        <v>314</v>
      </c>
      <c r="C119" s="116" t="s">
        <v>307</v>
      </c>
      <c r="D119" s="116">
        <v>28</v>
      </c>
      <c r="E119" s="116">
        <v>32</v>
      </c>
      <c r="F119" s="116">
        <v>34</v>
      </c>
      <c r="G119" s="117">
        <v>29</v>
      </c>
      <c r="H119" s="117">
        <v>33</v>
      </c>
      <c r="I119" s="117">
        <v>16</v>
      </c>
      <c r="J119" s="117">
        <v>21</v>
      </c>
      <c r="K119" s="117">
        <v>20</v>
      </c>
      <c r="L119" s="32">
        <f t="shared" si="201"/>
        <v>119</v>
      </c>
      <c r="M119" s="132">
        <f t="shared" si="202"/>
        <v>23.8</v>
      </c>
      <c r="N119" s="32">
        <f t="shared" si="203"/>
        <v>17</v>
      </c>
      <c r="O119" s="132">
        <f t="shared" si="204"/>
        <v>6.2417946137308942</v>
      </c>
      <c r="P119" s="119">
        <f>(U119-M119)</f>
        <v>7.1999999999999993</v>
      </c>
      <c r="Q119" s="117">
        <v>22</v>
      </c>
      <c r="R119" s="117">
        <v>17</v>
      </c>
      <c r="S119" s="117">
        <v>25</v>
      </c>
      <c r="T119" s="120">
        <v>24</v>
      </c>
      <c r="U119" s="120">
        <v>31</v>
      </c>
      <c r="V119" s="118">
        <f>SUM(Q119:U119)</f>
        <v>119</v>
      </c>
      <c r="W119" s="119">
        <f>AVERAGE(Q119:U119)</f>
        <v>23.8</v>
      </c>
      <c r="X119" s="118">
        <f>MAX(Q119:U119)-MIN(Q119:U119)</f>
        <v>14</v>
      </c>
      <c r="Y119" s="119">
        <f>_xlfn.STDEV.P(Q119:U119)</f>
        <v>4.5343136195018534</v>
      </c>
      <c r="Z119" s="119">
        <f>(U119-W119)</f>
        <v>7.1999999999999993</v>
      </c>
      <c r="AA119" s="34">
        <f t="shared" si="206"/>
        <v>238</v>
      </c>
      <c r="AB119" s="131">
        <f t="shared" si="207"/>
        <v>23.8</v>
      </c>
      <c r="AC119" s="34">
        <f t="shared" si="208"/>
        <v>17</v>
      </c>
      <c r="AD119" s="131">
        <f t="shared" si="209"/>
        <v>5.4552726787943424</v>
      </c>
      <c r="AE119" s="122">
        <f>(U119-AB119)</f>
        <v>7.1999999999999993</v>
      </c>
    </row>
    <row r="120" spans="2:31" ht="36" x14ac:dyDescent="0.25">
      <c r="B120" s="160" t="s">
        <v>338</v>
      </c>
      <c r="C120" s="13" t="s">
        <v>307</v>
      </c>
      <c r="D120" s="13">
        <v>46</v>
      </c>
      <c r="E120" s="13">
        <v>53</v>
      </c>
      <c r="F120" s="13">
        <v>62</v>
      </c>
      <c r="G120" s="14">
        <v>57</v>
      </c>
      <c r="H120" s="14">
        <v>66</v>
      </c>
      <c r="I120" s="14">
        <v>40</v>
      </c>
      <c r="J120" s="14">
        <v>42</v>
      </c>
      <c r="K120" s="14">
        <v>50</v>
      </c>
      <c r="L120" s="40">
        <f t="shared" si="201"/>
        <v>255</v>
      </c>
      <c r="M120" s="141">
        <f t="shared" si="202"/>
        <v>51</v>
      </c>
      <c r="N120" s="40">
        <f t="shared" si="203"/>
        <v>26</v>
      </c>
      <c r="O120" s="141">
        <f t="shared" si="204"/>
        <v>9.633275663033837</v>
      </c>
      <c r="P120" s="69">
        <f>(U120-M120)</f>
        <v>12</v>
      </c>
      <c r="Q120" s="14">
        <v>66</v>
      </c>
      <c r="R120" s="14">
        <v>58</v>
      </c>
      <c r="S120" s="14">
        <v>64</v>
      </c>
      <c r="T120" s="16">
        <v>60</v>
      </c>
      <c r="U120" s="16">
        <v>63</v>
      </c>
      <c r="V120" s="15">
        <f>SUM(Q120:U120)</f>
        <v>311</v>
      </c>
      <c r="W120" s="69">
        <f>AVERAGE(Q120:U120)</f>
        <v>62.2</v>
      </c>
      <c r="X120" s="15">
        <f>MAX(Q120:U120)-MIN(Q120:U120)</f>
        <v>8</v>
      </c>
      <c r="Y120" s="69">
        <f>_xlfn.STDEV.P(Q120:U120)</f>
        <v>2.8565713714171399</v>
      </c>
      <c r="Z120" s="69">
        <f>(U120-W120)</f>
        <v>0.79999999999999716</v>
      </c>
      <c r="AA120" s="42">
        <f t="shared" si="206"/>
        <v>566</v>
      </c>
      <c r="AB120" s="144">
        <f t="shared" si="207"/>
        <v>56.6</v>
      </c>
      <c r="AC120" s="42">
        <f t="shared" si="208"/>
        <v>26</v>
      </c>
      <c r="AD120" s="144">
        <f t="shared" si="209"/>
        <v>9.0465463023189141</v>
      </c>
      <c r="AE120" s="73">
        <f>(U120-AB120)</f>
        <v>6.3999999999999986</v>
      </c>
    </row>
    <row r="121" spans="2:31" ht="24" x14ac:dyDescent="0.25">
      <c r="B121" s="67" t="s">
        <v>239</v>
      </c>
      <c r="C121" s="68" t="s">
        <v>307</v>
      </c>
      <c r="D121" s="245">
        <f>(D119/D120)</f>
        <v>0.60869565217391308</v>
      </c>
      <c r="E121" s="245">
        <f t="shared" ref="E121:H121" si="259">(E119/E120)</f>
        <v>0.60377358490566035</v>
      </c>
      <c r="F121" s="245">
        <f t="shared" si="259"/>
        <v>0.54838709677419351</v>
      </c>
      <c r="G121" s="75">
        <f t="shared" si="259"/>
        <v>0.50877192982456143</v>
      </c>
      <c r="H121" s="75">
        <f t="shared" si="259"/>
        <v>0.5</v>
      </c>
      <c r="I121" s="75">
        <f>(I119/I120)</f>
        <v>0.4</v>
      </c>
      <c r="J121" s="75">
        <f t="shared" ref="J121:K121" si="260">(J119/J120)</f>
        <v>0.5</v>
      </c>
      <c r="K121" s="75">
        <f t="shared" si="260"/>
        <v>0.4</v>
      </c>
      <c r="L121" s="113">
        <f>(L119/L120)</f>
        <v>0.46666666666666667</v>
      </c>
      <c r="M121" s="157"/>
      <c r="N121" s="157"/>
      <c r="O121" s="157"/>
      <c r="P121" s="157"/>
      <c r="Q121" s="75">
        <f t="shared" ref="Q121:T121" si="261">(Q119/Q120)</f>
        <v>0.33333333333333331</v>
      </c>
      <c r="R121" s="75">
        <f t="shared" si="261"/>
        <v>0.29310344827586204</v>
      </c>
      <c r="S121" s="75">
        <f t="shared" si="261"/>
        <v>0.390625</v>
      </c>
      <c r="T121" s="111">
        <f t="shared" si="261"/>
        <v>0.4</v>
      </c>
      <c r="U121" s="111">
        <f t="shared" ref="U121:V121" si="262">(U119/U120)</f>
        <v>0.49206349206349204</v>
      </c>
      <c r="V121" s="113">
        <f t="shared" si="262"/>
        <v>0.38263665594855306</v>
      </c>
      <c r="W121" s="157"/>
      <c r="X121" s="157"/>
      <c r="Y121" s="157"/>
      <c r="Z121" s="157"/>
      <c r="AA121" s="112">
        <f>(AA119/AA120)</f>
        <v>0.4204946996466431</v>
      </c>
      <c r="AB121" s="156"/>
      <c r="AC121" s="156"/>
      <c r="AD121" s="156"/>
      <c r="AE121" s="156"/>
    </row>
    <row r="123" spans="2:31" x14ac:dyDescent="0.25">
      <c r="B123" s="274"/>
      <c r="C123" s="283" t="s">
        <v>298</v>
      </c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</row>
    <row r="124" spans="2:31" ht="24.75" thickBot="1" x14ac:dyDescent="0.3">
      <c r="B124" s="18"/>
      <c r="C124" s="19">
        <v>2009</v>
      </c>
      <c r="D124" s="19">
        <v>2010</v>
      </c>
      <c r="E124" s="19">
        <v>2011</v>
      </c>
      <c r="F124" s="19">
        <v>2012</v>
      </c>
      <c r="G124" s="20">
        <v>2013</v>
      </c>
      <c r="H124" s="20">
        <v>2014</v>
      </c>
      <c r="I124" s="20">
        <v>2015</v>
      </c>
      <c r="J124" s="20">
        <v>2016</v>
      </c>
      <c r="K124" s="20">
        <v>2017</v>
      </c>
      <c r="L124" s="21" t="s">
        <v>0</v>
      </c>
      <c r="M124" s="21" t="s">
        <v>1</v>
      </c>
      <c r="N124" s="21" t="s">
        <v>2</v>
      </c>
      <c r="O124" s="21" t="s">
        <v>3</v>
      </c>
      <c r="P124" s="21" t="s">
        <v>435</v>
      </c>
      <c r="Q124" s="20">
        <v>2018</v>
      </c>
      <c r="R124" s="20">
        <v>2019</v>
      </c>
      <c r="S124" s="20">
        <v>2020</v>
      </c>
      <c r="T124" s="22">
        <v>2021</v>
      </c>
      <c r="U124" s="22">
        <v>2022</v>
      </c>
      <c r="V124" s="21" t="s">
        <v>0</v>
      </c>
      <c r="W124" s="21" t="s">
        <v>1</v>
      </c>
      <c r="X124" s="21" t="s">
        <v>2</v>
      </c>
      <c r="Y124" s="21" t="s">
        <v>3</v>
      </c>
      <c r="Z124" s="21" t="s">
        <v>435</v>
      </c>
      <c r="AA124" s="23" t="s">
        <v>5</v>
      </c>
      <c r="AB124" s="23" t="s">
        <v>6</v>
      </c>
      <c r="AC124" s="23" t="s">
        <v>7</v>
      </c>
      <c r="AD124" s="23" t="s">
        <v>8</v>
      </c>
      <c r="AE124" s="23" t="s">
        <v>435</v>
      </c>
    </row>
    <row r="125" spans="2:31" x14ac:dyDescent="0.25">
      <c r="B125" s="59" t="s">
        <v>223</v>
      </c>
      <c r="C125" s="38" t="s">
        <v>307</v>
      </c>
      <c r="D125" s="38">
        <v>7</v>
      </c>
      <c r="E125" s="38">
        <v>5</v>
      </c>
      <c r="F125" s="38">
        <v>3</v>
      </c>
      <c r="G125" s="39">
        <v>8</v>
      </c>
      <c r="H125" s="39">
        <v>5</v>
      </c>
      <c r="I125" s="39">
        <v>3</v>
      </c>
      <c r="J125" s="39">
        <v>3</v>
      </c>
      <c r="K125" s="39">
        <v>4</v>
      </c>
      <c r="L125" s="40">
        <f>SUM(G125:K125)</f>
        <v>23</v>
      </c>
      <c r="M125" s="141">
        <f>AVERAGE(G125:K125)</f>
        <v>4.5999999999999996</v>
      </c>
      <c r="N125" s="40">
        <f>MAX(G125:K125)-MIN(G125:K125)</f>
        <v>5</v>
      </c>
      <c r="O125" s="141">
        <f>_xlfn.STDEV.P(G125:K125)</f>
        <v>1.8547236990991407</v>
      </c>
      <c r="P125" s="141">
        <f>(U125-M125)</f>
        <v>-0.59999999999999964</v>
      </c>
      <c r="Q125" s="39">
        <v>0</v>
      </c>
      <c r="R125" s="39">
        <v>5</v>
      </c>
      <c r="S125" s="39">
        <v>5</v>
      </c>
      <c r="T125" s="41">
        <v>3</v>
      </c>
      <c r="U125" s="41">
        <v>4</v>
      </c>
      <c r="V125" s="40">
        <f>SUM(Q125:U125)</f>
        <v>17</v>
      </c>
      <c r="W125" s="141">
        <f>AVERAGE(Q125:U125)</f>
        <v>3.4</v>
      </c>
      <c r="X125" s="40">
        <f>MAX(Q125:U125)-MIN(Q125:U125)</f>
        <v>5</v>
      </c>
      <c r="Y125" s="141">
        <f>_xlfn.STDEV.P(Q125:U125)</f>
        <v>1.8547236990991407</v>
      </c>
      <c r="Z125" s="141">
        <f>(U125-W125)</f>
        <v>0.60000000000000009</v>
      </c>
      <c r="AA125" s="42">
        <f>SUM(Q125:U125,G125:K125)</f>
        <v>40</v>
      </c>
      <c r="AB125" s="42">
        <f>AVERAGE(Q125:U125,G125:K125)</f>
        <v>4</v>
      </c>
      <c r="AC125" s="42">
        <f>MAX(Q125:U125,G125:K125)-MIN(Q125:U125,G125:K125)</f>
        <v>8</v>
      </c>
      <c r="AD125" s="144">
        <f>_xlfn.STDEV.P(Q125:U125,G125:K125)</f>
        <v>1.9493588689617927</v>
      </c>
      <c r="AE125" s="144">
        <f>(U125-AB125)</f>
        <v>0</v>
      </c>
    </row>
    <row r="126" spans="2:31" ht="15.75" thickBot="1" x14ac:dyDescent="0.3">
      <c r="B126" s="58" t="s">
        <v>28</v>
      </c>
      <c r="C126" s="43" t="s">
        <v>307</v>
      </c>
      <c r="D126" s="247">
        <f>(D125/D133)</f>
        <v>0.25</v>
      </c>
      <c r="E126" s="247">
        <f t="shared" ref="E126:K126" si="263">(E125/E133)</f>
        <v>0.15625</v>
      </c>
      <c r="F126" s="247">
        <f t="shared" si="263"/>
        <v>8.8235294117647065E-2</v>
      </c>
      <c r="G126" s="138">
        <f t="shared" si="263"/>
        <v>0.27586206896551724</v>
      </c>
      <c r="H126" s="138">
        <f t="shared" si="263"/>
        <v>0.15151515151515152</v>
      </c>
      <c r="I126" s="138">
        <f t="shared" si="263"/>
        <v>0.1875</v>
      </c>
      <c r="J126" s="138">
        <f t="shared" si="263"/>
        <v>0.14285714285714285</v>
      </c>
      <c r="K126" s="138">
        <f t="shared" si="263"/>
        <v>0.2</v>
      </c>
      <c r="L126" s="139">
        <f t="shared" ref="L126" si="264">(L125/L133)</f>
        <v>0.19327731092436976</v>
      </c>
      <c r="M126" s="142"/>
      <c r="N126" s="142"/>
      <c r="O126" s="142"/>
      <c r="P126" s="142"/>
      <c r="Q126" s="138">
        <f t="shared" ref="Q126:T126" si="265">(Q125/Q133)</f>
        <v>0</v>
      </c>
      <c r="R126" s="138">
        <f t="shared" si="265"/>
        <v>0.29411764705882354</v>
      </c>
      <c r="S126" s="138">
        <f t="shared" si="265"/>
        <v>0.2</v>
      </c>
      <c r="T126" s="136">
        <f t="shared" si="265"/>
        <v>0.125</v>
      </c>
      <c r="U126" s="136">
        <f t="shared" ref="U126:AA126" si="266">(U125/U133)</f>
        <v>0.12903225806451613</v>
      </c>
      <c r="V126" s="139">
        <f t="shared" si="266"/>
        <v>0.14285714285714285</v>
      </c>
      <c r="W126" s="142"/>
      <c r="X126" s="142"/>
      <c r="Y126" s="142"/>
      <c r="Z126" s="142"/>
      <c r="AA126" s="140">
        <f t="shared" si="266"/>
        <v>0.16806722689075632</v>
      </c>
      <c r="AB126" s="278"/>
      <c r="AC126" s="278"/>
      <c r="AD126" s="278"/>
      <c r="AE126" s="278"/>
    </row>
    <row r="127" spans="2:31" x14ac:dyDescent="0.25">
      <c r="B127" s="59" t="s">
        <v>224</v>
      </c>
      <c r="C127" s="38" t="s">
        <v>307</v>
      </c>
      <c r="D127" s="38">
        <v>16</v>
      </c>
      <c r="E127" s="38">
        <v>20</v>
      </c>
      <c r="F127" s="38">
        <v>26</v>
      </c>
      <c r="G127" s="39">
        <v>13</v>
      </c>
      <c r="H127" s="39">
        <v>23</v>
      </c>
      <c r="I127" s="39">
        <v>11</v>
      </c>
      <c r="J127" s="39">
        <v>12</v>
      </c>
      <c r="K127" s="39">
        <v>10</v>
      </c>
      <c r="L127" s="40">
        <f t="shared" ref="L127:L134" si="267">SUM(G127:K127)</f>
        <v>69</v>
      </c>
      <c r="M127" s="141">
        <f t="shared" ref="M127:M134" si="268">AVERAGE(G127:K127)</f>
        <v>13.8</v>
      </c>
      <c r="N127" s="40">
        <f t="shared" ref="N127:N134" si="269">MAX(G127:K127)-MIN(G127:K127)</f>
        <v>13</v>
      </c>
      <c r="O127" s="141">
        <f t="shared" ref="O127:O134" si="270">_xlfn.STDEV.P(G127:K127)</f>
        <v>4.7074409183759283</v>
      </c>
      <c r="P127" s="141">
        <f>(U127-M127)</f>
        <v>6.1999999999999993</v>
      </c>
      <c r="Q127" s="39">
        <v>14</v>
      </c>
      <c r="R127" s="39">
        <v>8</v>
      </c>
      <c r="S127" s="39">
        <v>8</v>
      </c>
      <c r="T127" s="41">
        <v>14</v>
      </c>
      <c r="U127" s="41">
        <v>20</v>
      </c>
      <c r="V127" s="40">
        <f>SUM(Q127:U127)</f>
        <v>64</v>
      </c>
      <c r="W127" s="141">
        <f>AVERAGE(Q127:U127)</f>
        <v>12.8</v>
      </c>
      <c r="X127" s="40">
        <f>MAX(Q127:U127)-MIN(Q127:U127)</f>
        <v>12</v>
      </c>
      <c r="Y127" s="141">
        <f>_xlfn.STDEV.P(Q127:U127)</f>
        <v>4.4899888641287298</v>
      </c>
      <c r="Z127" s="141">
        <f t="shared" ref="Z127:Z131" si="271">(U127-W127)</f>
        <v>7.1999999999999993</v>
      </c>
      <c r="AA127" s="42">
        <f t="shared" ref="AA127:AA134" si="272">SUM(Q127:U127,G127:K127)</f>
        <v>133</v>
      </c>
      <c r="AB127" s="42">
        <f t="shared" ref="AB127:AB134" si="273">AVERAGE(Q127:U127,G127:K127)</f>
        <v>13.3</v>
      </c>
      <c r="AC127" s="42">
        <f t="shared" ref="AC127:AC134" si="274">MAX(Q127:U127,G127:K127)-MIN(Q127:U127,G127:K127)</f>
        <v>15</v>
      </c>
      <c r="AD127" s="144">
        <f t="shared" ref="AD127:AD134" si="275">_xlfn.STDEV.P(Q127:U127,G127:K127)</f>
        <v>4.6270941205037097</v>
      </c>
      <c r="AE127" s="144">
        <f t="shared" ref="AE127:AE131" si="276">(U127-AB127)</f>
        <v>6.6999999999999993</v>
      </c>
    </row>
    <row r="128" spans="2:31" ht="15.75" thickBot="1" x14ac:dyDescent="0.3">
      <c r="B128" s="58" t="s">
        <v>28</v>
      </c>
      <c r="C128" s="43" t="s">
        <v>307</v>
      </c>
      <c r="D128" s="247">
        <f>(D127/D133)</f>
        <v>0.5714285714285714</v>
      </c>
      <c r="E128" s="247">
        <f t="shared" ref="E128:K128" si="277">(E127/E133)</f>
        <v>0.625</v>
      </c>
      <c r="F128" s="247">
        <f t="shared" si="277"/>
        <v>0.76470588235294112</v>
      </c>
      <c r="G128" s="138">
        <f t="shared" si="277"/>
        <v>0.44827586206896552</v>
      </c>
      <c r="H128" s="138">
        <f t="shared" si="277"/>
        <v>0.69696969696969702</v>
      </c>
      <c r="I128" s="138">
        <f t="shared" si="277"/>
        <v>0.6875</v>
      </c>
      <c r="J128" s="138">
        <f t="shared" si="277"/>
        <v>0.5714285714285714</v>
      </c>
      <c r="K128" s="138">
        <f t="shared" si="277"/>
        <v>0.5</v>
      </c>
      <c r="L128" s="139">
        <f t="shared" ref="L128" si="278">(L127/L133)</f>
        <v>0.57983193277310929</v>
      </c>
      <c r="M128" s="142"/>
      <c r="N128" s="142"/>
      <c r="O128" s="142"/>
      <c r="P128" s="142"/>
      <c r="Q128" s="138">
        <f t="shared" ref="Q128:T128" si="279">(Q127/Q133)</f>
        <v>0.63636363636363635</v>
      </c>
      <c r="R128" s="138">
        <f t="shared" si="279"/>
        <v>0.47058823529411764</v>
      </c>
      <c r="S128" s="138">
        <f t="shared" si="279"/>
        <v>0.32</v>
      </c>
      <c r="T128" s="136">
        <f t="shared" si="279"/>
        <v>0.58333333333333337</v>
      </c>
      <c r="U128" s="136">
        <f t="shared" ref="U128:AA128" si="280">(U127/U133)</f>
        <v>0.64516129032258063</v>
      </c>
      <c r="V128" s="139">
        <f t="shared" si="280"/>
        <v>0.53781512605042014</v>
      </c>
      <c r="W128" s="142"/>
      <c r="X128" s="142"/>
      <c r="Y128" s="142"/>
      <c r="Z128" s="142"/>
      <c r="AA128" s="140">
        <f t="shared" si="280"/>
        <v>0.55882352941176472</v>
      </c>
      <c r="AB128" s="278"/>
      <c r="AC128" s="278"/>
      <c r="AD128" s="278"/>
      <c r="AE128" s="278"/>
    </row>
    <row r="129" spans="2:31" x14ac:dyDescent="0.25">
      <c r="B129" s="59" t="s">
        <v>225</v>
      </c>
      <c r="C129" s="38" t="s">
        <v>307</v>
      </c>
      <c r="D129" s="38">
        <v>5</v>
      </c>
      <c r="E129" s="38">
        <v>7</v>
      </c>
      <c r="F129" s="38">
        <v>5</v>
      </c>
      <c r="G129" s="39">
        <v>8</v>
      </c>
      <c r="H129" s="39">
        <v>5</v>
      </c>
      <c r="I129" s="39">
        <v>2</v>
      </c>
      <c r="J129" s="39">
        <v>6</v>
      </c>
      <c r="K129" s="39">
        <v>5</v>
      </c>
      <c r="L129" s="40">
        <f t="shared" si="267"/>
        <v>26</v>
      </c>
      <c r="M129" s="141">
        <f t="shared" si="268"/>
        <v>5.2</v>
      </c>
      <c r="N129" s="40">
        <f t="shared" si="269"/>
        <v>6</v>
      </c>
      <c r="O129" s="141">
        <f t="shared" si="270"/>
        <v>1.9390719429665315</v>
      </c>
      <c r="P129" s="141">
        <f>(U129-M129)</f>
        <v>-1.2000000000000002</v>
      </c>
      <c r="Q129" s="39">
        <v>8</v>
      </c>
      <c r="R129" s="39">
        <v>4</v>
      </c>
      <c r="S129" s="39">
        <v>12</v>
      </c>
      <c r="T129" s="41">
        <v>7</v>
      </c>
      <c r="U129" s="41">
        <v>4</v>
      </c>
      <c r="V129" s="40">
        <f>SUM(Q129:U129)</f>
        <v>35</v>
      </c>
      <c r="W129" s="141">
        <f>AVERAGE(Q129:U129)</f>
        <v>7</v>
      </c>
      <c r="X129" s="40">
        <f>MAX(Q129:U129)-MIN(Q129:U129)</f>
        <v>8</v>
      </c>
      <c r="Y129" s="141">
        <f>_xlfn.STDEV.P(Q129:U129)</f>
        <v>2.9664793948382653</v>
      </c>
      <c r="Z129" s="141">
        <f t="shared" si="271"/>
        <v>-3</v>
      </c>
      <c r="AA129" s="42">
        <f t="shared" si="272"/>
        <v>61</v>
      </c>
      <c r="AB129" s="42">
        <f t="shared" si="273"/>
        <v>6.1</v>
      </c>
      <c r="AC129" s="42">
        <f t="shared" si="274"/>
        <v>10</v>
      </c>
      <c r="AD129" s="144">
        <f t="shared" si="275"/>
        <v>2.6627053911388696</v>
      </c>
      <c r="AE129" s="144">
        <f t="shared" si="276"/>
        <v>-2.0999999999999996</v>
      </c>
    </row>
    <row r="130" spans="2:31" ht="15.75" thickBot="1" x14ac:dyDescent="0.3">
      <c r="B130" s="58" t="s">
        <v>28</v>
      </c>
      <c r="C130" s="43" t="s">
        <v>307</v>
      </c>
      <c r="D130" s="247">
        <f>(D129/D133)</f>
        <v>0.17857142857142858</v>
      </c>
      <c r="E130" s="247">
        <f t="shared" ref="E130:K130" si="281">(E129/E133)</f>
        <v>0.21875</v>
      </c>
      <c r="F130" s="247">
        <f t="shared" si="281"/>
        <v>0.14705882352941177</v>
      </c>
      <c r="G130" s="138">
        <f t="shared" si="281"/>
        <v>0.27586206896551724</v>
      </c>
      <c r="H130" s="138">
        <f t="shared" si="281"/>
        <v>0.15151515151515152</v>
      </c>
      <c r="I130" s="138">
        <f t="shared" si="281"/>
        <v>0.125</v>
      </c>
      <c r="J130" s="138">
        <f t="shared" si="281"/>
        <v>0.2857142857142857</v>
      </c>
      <c r="K130" s="138">
        <f t="shared" si="281"/>
        <v>0.25</v>
      </c>
      <c r="L130" s="139">
        <f t="shared" ref="L130" si="282">(L129/L133)</f>
        <v>0.21848739495798319</v>
      </c>
      <c r="M130" s="142"/>
      <c r="N130" s="142"/>
      <c r="O130" s="142"/>
      <c r="P130" s="142"/>
      <c r="Q130" s="138">
        <f t="shared" ref="Q130:T130" si="283">(Q129/Q133)</f>
        <v>0.36363636363636365</v>
      </c>
      <c r="R130" s="138">
        <f t="shared" si="283"/>
        <v>0.23529411764705882</v>
      </c>
      <c r="S130" s="138">
        <f t="shared" si="283"/>
        <v>0.48</v>
      </c>
      <c r="T130" s="136">
        <f t="shared" si="283"/>
        <v>0.29166666666666669</v>
      </c>
      <c r="U130" s="136">
        <f t="shared" ref="U130:AA130" si="284">(U129/U133)</f>
        <v>0.12903225806451613</v>
      </c>
      <c r="V130" s="139">
        <f t="shared" si="284"/>
        <v>0.29411764705882354</v>
      </c>
      <c r="W130" s="142"/>
      <c r="X130" s="142"/>
      <c r="Y130" s="142"/>
      <c r="Z130" s="142"/>
      <c r="AA130" s="140">
        <f t="shared" si="284"/>
        <v>0.25630252100840334</v>
      </c>
      <c r="AB130" s="278"/>
      <c r="AC130" s="278"/>
      <c r="AD130" s="278"/>
      <c r="AE130" s="278"/>
    </row>
    <row r="131" spans="2:31" x14ac:dyDescent="0.25">
      <c r="B131" s="59" t="s">
        <v>226</v>
      </c>
      <c r="C131" s="38" t="s">
        <v>307</v>
      </c>
      <c r="D131" s="38">
        <v>0</v>
      </c>
      <c r="E131" s="38">
        <v>0</v>
      </c>
      <c r="F131" s="38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1</v>
      </c>
      <c r="L131" s="40">
        <f t="shared" si="267"/>
        <v>1</v>
      </c>
      <c r="M131" s="141">
        <f t="shared" si="268"/>
        <v>0.2</v>
      </c>
      <c r="N131" s="40">
        <f t="shared" si="269"/>
        <v>1</v>
      </c>
      <c r="O131" s="141">
        <f t="shared" si="270"/>
        <v>0.4</v>
      </c>
      <c r="P131" s="141">
        <f>(U131-M131)</f>
        <v>2.8</v>
      </c>
      <c r="Q131" s="39">
        <v>0</v>
      </c>
      <c r="R131" s="39">
        <v>0</v>
      </c>
      <c r="S131" s="39">
        <v>0</v>
      </c>
      <c r="T131" s="41">
        <v>0</v>
      </c>
      <c r="U131" s="41">
        <v>3</v>
      </c>
      <c r="V131" s="40">
        <f>SUM(Q131:U131)</f>
        <v>3</v>
      </c>
      <c r="W131" s="141">
        <f>AVERAGE(Q131:U131)</f>
        <v>0.6</v>
      </c>
      <c r="X131" s="40">
        <f>MAX(Q131:U131)-MIN(Q131:U131)</f>
        <v>3</v>
      </c>
      <c r="Y131" s="141">
        <f>_xlfn.STDEV.P(Q131:U131)</f>
        <v>1.2</v>
      </c>
      <c r="Z131" s="141">
        <f t="shared" si="271"/>
        <v>2.4</v>
      </c>
      <c r="AA131" s="42">
        <f t="shared" si="272"/>
        <v>4</v>
      </c>
      <c r="AB131" s="42">
        <f t="shared" si="273"/>
        <v>0.4</v>
      </c>
      <c r="AC131" s="42">
        <f t="shared" si="274"/>
        <v>3</v>
      </c>
      <c r="AD131" s="144">
        <f t="shared" si="275"/>
        <v>0.91651513899116799</v>
      </c>
      <c r="AE131" s="144">
        <f t="shared" si="276"/>
        <v>2.6</v>
      </c>
    </row>
    <row r="132" spans="2:31" ht="15.75" thickBot="1" x14ac:dyDescent="0.3">
      <c r="B132" s="58" t="s">
        <v>28</v>
      </c>
      <c r="C132" s="43" t="s">
        <v>307</v>
      </c>
      <c r="D132" s="247">
        <f>(D131/D133)</f>
        <v>0</v>
      </c>
      <c r="E132" s="247">
        <f t="shared" ref="E132:K132" si="285">(E131/E133)</f>
        <v>0</v>
      </c>
      <c r="F132" s="247">
        <f t="shared" si="285"/>
        <v>0</v>
      </c>
      <c r="G132" s="138">
        <f t="shared" si="285"/>
        <v>0</v>
      </c>
      <c r="H132" s="138">
        <f t="shared" si="285"/>
        <v>0</v>
      </c>
      <c r="I132" s="138">
        <f t="shared" si="285"/>
        <v>0</v>
      </c>
      <c r="J132" s="138">
        <f t="shared" si="285"/>
        <v>0</v>
      </c>
      <c r="K132" s="138">
        <f t="shared" si="285"/>
        <v>0.05</v>
      </c>
      <c r="L132" s="139">
        <f t="shared" ref="L132" si="286">(L131/L133)</f>
        <v>8.4033613445378148E-3</v>
      </c>
      <c r="M132" s="142"/>
      <c r="N132" s="142"/>
      <c r="O132" s="142"/>
      <c r="P132" s="142"/>
      <c r="Q132" s="138">
        <f t="shared" ref="Q132:T132" si="287">(Q131/Q133)</f>
        <v>0</v>
      </c>
      <c r="R132" s="138">
        <f t="shared" si="287"/>
        <v>0</v>
      </c>
      <c r="S132" s="138">
        <f t="shared" si="287"/>
        <v>0</v>
      </c>
      <c r="T132" s="136">
        <f t="shared" si="287"/>
        <v>0</v>
      </c>
      <c r="U132" s="136">
        <f t="shared" ref="U132:AA132" si="288">(U131/U133)</f>
        <v>9.6774193548387094E-2</v>
      </c>
      <c r="V132" s="139">
        <f t="shared" si="288"/>
        <v>2.5210084033613446E-2</v>
      </c>
      <c r="W132" s="142"/>
      <c r="X132" s="142"/>
      <c r="Y132" s="142"/>
      <c r="Z132" s="142"/>
      <c r="AA132" s="140">
        <f t="shared" si="288"/>
        <v>1.680672268907563E-2</v>
      </c>
      <c r="AB132" s="278"/>
      <c r="AC132" s="278"/>
      <c r="AD132" s="278"/>
      <c r="AE132" s="278"/>
    </row>
    <row r="133" spans="2:31" ht="24" x14ac:dyDescent="0.25">
      <c r="B133" s="26" t="s">
        <v>314</v>
      </c>
      <c r="C133" s="116" t="s">
        <v>307</v>
      </c>
      <c r="D133" s="116">
        <v>28</v>
      </c>
      <c r="E133" s="116">
        <v>32</v>
      </c>
      <c r="F133" s="116">
        <v>34</v>
      </c>
      <c r="G133" s="117">
        <v>29</v>
      </c>
      <c r="H133" s="117">
        <v>33</v>
      </c>
      <c r="I133" s="117">
        <v>16</v>
      </c>
      <c r="J133" s="117">
        <v>21</v>
      </c>
      <c r="K133" s="117">
        <v>20</v>
      </c>
      <c r="L133" s="32">
        <f t="shared" si="267"/>
        <v>119</v>
      </c>
      <c r="M133" s="132">
        <f t="shared" si="268"/>
        <v>23.8</v>
      </c>
      <c r="N133" s="32">
        <f t="shared" si="269"/>
        <v>17</v>
      </c>
      <c r="O133" s="132">
        <f t="shared" si="270"/>
        <v>6.2417946137308942</v>
      </c>
      <c r="P133" s="119">
        <f>(U133-M133)</f>
        <v>7.1999999999999993</v>
      </c>
      <c r="Q133" s="117">
        <v>22</v>
      </c>
      <c r="R133" s="117">
        <v>17</v>
      </c>
      <c r="S133" s="117">
        <v>25</v>
      </c>
      <c r="T133" s="120">
        <v>24</v>
      </c>
      <c r="U133" s="120">
        <v>31</v>
      </c>
      <c r="V133" s="118">
        <f>SUM(Q133:U133)</f>
        <v>119</v>
      </c>
      <c r="W133" s="119">
        <f>AVERAGE(Q133:U133)</f>
        <v>23.8</v>
      </c>
      <c r="X133" s="118">
        <f>MAX(Q133:U133)-MIN(Q133:U133)</f>
        <v>14</v>
      </c>
      <c r="Y133" s="119">
        <f>_xlfn.STDEV.P(Q133:U133)</f>
        <v>4.5343136195018534</v>
      </c>
      <c r="Z133" s="119">
        <f>(U133-W133)</f>
        <v>7.1999999999999993</v>
      </c>
      <c r="AA133" s="34">
        <f t="shared" si="272"/>
        <v>238</v>
      </c>
      <c r="AB133" s="34">
        <f t="shared" si="273"/>
        <v>23.8</v>
      </c>
      <c r="AC133" s="34">
        <f t="shared" si="274"/>
        <v>17</v>
      </c>
      <c r="AD133" s="131">
        <f t="shared" si="275"/>
        <v>5.4552726787943424</v>
      </c>
      <c r="AE133" s="122">
        <f>(U133-AB133)</f>
        <v>7.1999999999999993</v>
      </c>
    </row>
    <row r="134" spans="2:31" ht="36" x14ac:dyDescent="0.25">
      <c r="B134" s="160" t="s">
        <v>338</v>
      </c>
      <c r="C134" s="13" t="s">
        <v>307</v>
      </c>
      <c r="D134" s="13">
        <v>46</v>
      </c>
      <c r="E134" s="13">
        <v>53</v>
      </c>
      <c r="F134" s="13">
        <v>62</v>
      </c>
      <c r="G134" s="14">
        <v>57</v>
      </c>
      <c r="H134" s="14">
        <v>66</v>
      </c>
      <c r="I134" s="14">
        <v>40</v>
      </c>
      <c r="J134" s="14">
        <v>42</v>
      </c>
      <c r="K134" s="14">
        <v>50</v>
      </c>
      <c r="L134" s="40">
        <f t="shared" si="267"/>
        <v>255</v>
      </c>
      <c r="M134" s="141">
        <f t="shared" si="268"/>
        <v>51</v>
      </c>
      <c r="N134" s="40">
        <f t="shared" si="269"/>
        <v>26</v>
      </c>
      <c r="O134" s="141">
        <f t="shared" si="270"/>
        <v>9.633275663033837</v>
      </c>
      <c r="P134" s="69">
        <f>(U134-M134)</f>
        <v>12</v>
      </c>
      <c r="Q134" s="14">
        <v>66</v>
      </c>
      <c r="R134" s="14">
        <v>58</v>
      </c>
      <c r="S134" s="14">
        <v>64</v>
      </c>
      <c r="T134" s="16">
        <v>60</v>
      </c>
      <c r="U134" s="16">
        <v>63</v>
      </c>
      <c r="V134" s="15">
        <f>SUM(Q134:U134)</f>
        <v>311</v>
      </c>
      <c r="W134" s="69">
        <f>AVERAGE(Q134:U134)</f>
        <v>62.2</v>
      </c>
      <c r="X134" s="15">
        <f>MAX(Q134:U134)-MIN(Q134:U134)</f>
        <v>8</v>
      </c>
      <c r="Y134" s="69">
        <f>_xlfn.STDEV.P(Q134:U134)</f>
        <v>2.8565713714171399</v>
      </c>
      <c r="Z134" s="69">
        <f>(U134-W134)</f>
        <v>0.79999999999999716</v>
      </c>
      <c r="AA134" s="42">
        <f t="shared" si="272"/>
        <v>566</v>
      </c>
      <c r="AB134" s="42">
        <f t="shared" si="273"/>
        <v>56.6</v>
      </c>
      <c r="AC134" s="42">
        <f t="shared" si="274"/>
        <v>26</v>
      </c>
      <c r="AD134" s="144">
        <f t="shared" si="275"/>
        <v>9.0465463023189141</v>
      </c>
      <c r="AE134" s="73">
        <f>(U134-AB134)</f>
        <v>6.3999999999999986</v>
      </c>
    </row>
    <row r="135" spans="2:31" ht="24" x14ac:dyDescent="0.25">
      <c r="B135" s="67" t="s">
        <v>239</v>
      </c>
      <c r="C135" s="68" t="s">
        <v>307</v>
      </c>
      <c r="D135" s="245">
        <f>(D133/D134)</f>
        <v>0.60869565217391308</v>
      </c>
      <c r="E135" s="245">
        <f t="shared" ref="E135:H135" si="289">(E133/E134)</f>
        <v>0.60377358490566035</v>
      </c>
      <c r="F135" s="245">
        <f t="shared" si="289"/>
        <v>0.54838709677419351</v>
      </c>
      <c r="G135" s="75">
        <f t="shared" si="289"/>
        <v>0.50877192982456143</v>
      </c>
      <c r="H135" s="75">
        <f t="shared" si="289"/>
        <v>0.5</v>
      </c>
      <c r="I135" s="75">
        <f>(I133/I134)</f>
        <v>0.4</v>
      </c>
      <c r="J135" s="75">
        <f t="shared" ref="J135:K135" si="290">(J133/J134)</f>
        <v>0.5</v>
      </c>
      <c r="K135" s="75">
        <f t="shared" si="290"/>
        <v>0.4</v>
      </c>
      <c r="L135" s="113">
        <f>(L133/L134)</f>
        <v>0.46666666666666667</v>
      </c>
      <c r="M135" s="157"/>
      <c r="N135" s="157"/>
      <c r="O135" s="157"/>
      <c r="P135" s="157"/>
      <c r="Q135" s="75">
        <f t="shared" ref="Q135:T135" si="291">(Q133/Q134)</f>
        <v>0.33333333333333331</v>
      </c>
      <c r="R135" s="75">
        <f t="shared" si="291"/>
        <v>0.29310344827586204</v>
      </c>
      <c r="S135" s="75">
        <f t="shared" si="291"/>
        <v>0.390625</v>
      </c>
      <c r="T135" s="111">
        <f t="shared" si="291"/>
        <v>0.4</v>
      </c>
      <c r="U135" s="111">
        <f t="shared" ref="U135:V135" si="292">(U133/U134)</f>
        <v>0.49206349206349204</v>
      </c>
      <c r="V135" s="113">
        <f t="shared" si="292"/>
        <v>0.38263665594855306</v>
      </c>
      <c r="W135" s="157"/>
      <c r="X135" s="157"/>
      <c r="Y135" s="157"/>
      <c r="Z135" s="157"/>
      <c r="AA135" s="112">
        <f>(AA133/AA134)</f>
        <v>0.4204946996466431</v>
      </c>
      <c r="AB135" s="156"/>
      <c r="AC135" s="156"/>
      <c r="AD135" s="156"/>
      <c r="AE135" s="156"/>
    </row>
    <row r="137" spans="2:31" x14ac:dyDescent="0.25">
      <c r="B137" s="274"/>
      <c r="C137" s="283" t="s">
        <v>299</v>
      </c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</row>
    <row r="138" spans="2:31" ht="24.75" thickBot="1" x14ac:dyDescent="0.3">
      <c r="B138" s="18"/>
      <c r="C138" s="19">
        <v>2009</v>
      </c>
      <c r="D138" s="19">
        <v>2010</v>
      </c>
      <c r="E138" s="19">
        <v>2011</v>
      </c>
      <c r="F138" s="19">
        <v>2012</v>
      </c>
      <c r="G138" s="20">
        <v>2013</v>
      </c>
      <c r="H138" s="20">
        <v>2014</v>
      </c>
      <c r="I138" s="20">
        <v>2015</v>
      </c>
      <c r="J138" s="20">
        <v>2016</v>
      </c>
      <c r="K138" s="20">
        <v>2017</v>
      </c>
      <c r="L138" s="21" t="s">
        <v>0</v>
      </c>
      <c r="M138" s="21" t="s">
        <v>1</v>
      </c>
      <c r="N138" s="21" t="s">
        <v>2</v>
      </c>
      <c r="O138" s="21" t="s">
        <v>3</v>
      </c>
      <c r="P138" s="21" t="s">
        <v>435</v>
      </c>
      <c r="Q138" s="20">
        <v>2018</v>
      </c>
      <c r="R138" s="20">
        <v>2019</v>
      </c>
      <c r="S138" s="20" t="s">
        <v>445</v>
      </c>
      <c r="T138" s="22">
        <v>2021</v>
      </c>
      <c r="U138" s="22">
        <v>2022</v>
      </c>
      <c r="V138" s="21" t="s">
        <v>0</v>
      </c>
      <c r="W138" s="21" t="s">
        <v>1</v>
      </c>
      <c r="X138" s="21" t="s">
        <v>2</v>
      </c>
      <c r="Y138" s="21" t="s">
        <v>3</v>
      </c>
      <c r="Z138" s="21" t="s">
        <v>435</v>
      </c>
      <c r="AA138" s="23" t="s">
        <v>5</v>
      </c>
      <c r="AB138" s="23" t="s">
        <v>6</v>
      </c>
      <c r="AC138" s="23" t="s">
        <v>7</v>
      </c>
      <c r="AD138" s="23" t="s">
        <v>8</v>
      </c>
      <c r="AE138" s="23" t="s">
        <v>435</v>
      </c>
    </row>
    <row r="139" spans="2:31" x14ac:dyDescent="0.25">
      <c r="B139" s="59" t="s">
        <v>216</v>
      </c>
      <c r="C139" s="38" t="s">
        <v>307</v>
      </c>
      <c r="D139" s="38" t="s">
        <v>307</v>
      </c>
      <c r="E139" s="38" t="s">
        <v>307</v>
      </c>
      <c r="F139" s="38" t="s">
        <v>307</v>
      </c>
      <c r="G139" s="39" t="s">
        <v>307</v>
      </c>
      <c r="H139" s="39" t="s">
        <v>307</v>
      </c>
      <c r="I139" s="39">
        <v>6</v>
      </c>
      <c r="J139" s="39">
        <v>16</v>
      </c>
      <c r="K139" s="39">
        <v>13</v>
      </c>
      <c r="L139" s="40" t="s">
        <v>307</v>
      </c>
      <c r="M139" s="40" t="s">
        <v>307</v>
      </c>
      <c r="N139" s="40" t="s">
        <v>307</v>
      </c>
      <c r="O139" s="40" t="s">
        <v>307</v>
      </c>
      <c r="P139" s="40" t="s">
        <v>307</v>
      </c>
      <c r="Q139" s="39">
        <v>14</v>
      </c>
      <c r="R139" s="39">
        <v>12</v>
      </c>
      <c r="S139" s="39">
        <v>17</v>
      </c>
      <c r="T139" s="41">
        <v>21</v>
      </c>
      <c r="U139" s="41">
        <v>16</v>
      </c>
      <c r="V139" s="40">
        <f>SUM(Q139:U139)</f>
        <v>80</v>
      </c>
      <c r="W139" s="141">
        <f>AVERAGE(Q139:U139)</f>
        <v>16</v>
      </c>
      <c r="X139" s="40">
        <f>MAX(Q139:U139)-MIN(Q139:U139)</f>
        <v>9</v>
      </c>
      <c r="Y139" s="141">
        <f>_xlfn.STDEV.P(Q139:U139)</f>
        <v>3.03315017762062</v>
      </c>
      <c r="Z139" s="141">
        <f>(U139-W139)</f>
        <v>0</v>
      </c>
      <c r="AA139" s="42" t="s">
        <v>307</v>
      </c>
      <c r="AB139" s="42" t="s">
        <v>307</v>
      </c>
      <c r="AC139" s="42" t="s">
        <v>307</v>
      </c>
      <c r="AD139" s="42" t="s">
        <v>307</v>
      </c>
      <c r="AE139" s="42" t="s">
        <v>307</v>
      </c>
    </row>
    <row r="140" spans="2:31" ht="15.75" thickBot="1" x14ac:dyDescent="0.3">
      <c r="B140" s="58" t="s">
        <v>28</v>
      </c>
      <c r="C140" s="255" t="s">
        <v>307</v>
      </c>
      <c r="D140" s="255" t="s">
        <v>307</v>
      </c>
      <c r="E140" s="255" t="s">
        <v>307</v>
      </c>
      <c r="F140" s="255" t="s">
        <v>307</v>
      </c>
      <c r="G140" s="47" t="s">
        <v>307</v>
      </c>
      <c r="H140" s="47" t="s">
        <v>307</v>
      </c>
      <c r="I140" s="138">
        <f>(I139/I147)</f>
        <v>0.33333333333333331</v>
      </c>
      <c r="J140" s="138">
        <f t="shared" ref="J140:K140" si="293">(J139/J147)</f>
        <v>0.53333333333333333</v>
      </c>
      <c r="K140" s="138">
        <f t="shared" si="293"/>
        <v>0.44827586206896552</v>
      </c>
      <c r="L140" s="48" t="s">
        <v>307</v>
      </c>
      <c r="M140" s="162"/>
      <c r="N140" s="162"/>
      <c r="O140" s="162"/>
      <c r="P140" s="162"/>
      <c r="Q140" s="138">
        <f t="shared" ref="Q140:T140" si="294">(Q139/Q147)</f>
        <v>0.51851851851851849</v>
      </c>
      <c r="R140" s="138">
        <f t="shared" si="294"/>
        <v>0.44444444444444442</v>
      </c>
      <c r="S140" s="138">
        <f t="shared" si="294"/>
        <v>0.48571428571428571</v>
      </c>
      <c r="T140" s="136">
        <f t="shared" si="294"/>
        <v>0.61764705882352944</v>
      </c>
      <c r="U140" s="136">
        <f t="shared" ref="U140:V140" si="295">(U139/U147)</f>
        <v>0.34042553191489361</v>
      </c>
      <c r="V140" s="139">
        <f t="shared" si="295"/>
        <v>0.47058823529411764</v>
      </c>
      <c r="W140" s="162"/>
      <c r="X140" s="162"/>
      <c r="Y140" s="162"/>
      <c r="Z140" s="162"/>
      <c r="AA140" s="49" t="s">
        <v>307</v>
      </c>
      <c r="AB140" s="188"/>
      <c r="AC140" s="188"/>
      <c r="AD140" s="188"/>
      <c r="AE140" s="188"/>
    </row>
    <row r="141" spans="2:31" x14ac:dyDescent="0.25">
      <c r="B141" s="59" t="s">
        <v>217</v>
      </c>
      <c r="C141" s="38" t="s">
        <v>307</v>
      </c>
      <c r="D141" s="38" t="s">
        <v>307</v>
      </c>
      <c r="E141" s="38" t="s">
        <v>307</v>
      </c>
      <c r="F141" s="38" t="s">
        <v>307</v>
      </c>
      <c r="G141" s="39" t="s">
        <v>307</v>
      </c>
      <c r="H141" s="39" t="s">
        <v>307</v>
      </c>
      <c r="I141" s="39">
        <v>5</v>
      </c>
      <c r="J141" s="39">
        <v>14</v>
      </c>
      <c r="K141" s="39">
        <v>6</v>
      </c>
      <c r="L141" s="40" t="s">
        <v>307</v>
      </c>
      <c r="M141" s="40" t="s">
        <v>307</v>
      </c>
      <c r="N141" s="40" t="s">
        <v>307</v>
      </c>
      <c r="O141" s="40" t="s">
        <v>307</v>
      </c>
      <c r="P141" s="40" t="s">
        <v>307</v>
      </c>
      <c r="Q141" s="39">
        <v>8</v>
      </c>
      <c r="R141" s="39">
        <v>12</v>
      </c>
      <c r="S141" s="39">
        <v>13</v>
      </c>
      <c r="T141" s="41">
        <v>10</v>
      </c>
      <c r="U141" s="41">
        <v>26</v>
      </c>
      <c r="V141" s="40">
        <f>SUM(Q141:U141)</f>
        <v>69</v>
      </c>
      <c r="W141" s="141">
        <f>AVERAGE(Q141:U141)</f>
        <v>13.8</v>
      </c>
      <c r="X141" s="40">
        <f>MAX(Q141:U141)-MIN(Q141:U141)</f>
        <v>18</v>
      </c>
      <c r="Y141" s="141">
        <f>_xlfn.STDEV.P(Q141:U141)</f>
        <v>6.3371918071019433</v>
      </c>
      <c r="Z141" s="141">
        <f t="shared" ref="Z141:Z145" si="296">(U141-W141)</f>
        <v>12.2</v>
      </c>
      <c r="AA141" s="42" t="s">
        <v>307</v>
      </c>
      <c r="AB141" s="42" t="s">
        <v>307</v>
      </c>
      <c r="AC141" s="42" t="s">
        <v>307</v>
      </c>
      <c r="AD141" s="42" t="s">
        <v>307</v>
      </c>
      <c r="AE141" s="42" t="s">
        <v>307</v>
      </c>
    </row>
    <row r="142" spans="2:31" ht="15.75" thickBot="1" x14ac:dyDescent="0.3">
      <c r="B142" s="58" t="s">
        <v>28</v>
      </c>
      <c r="C142" s="255" t="s">
        <v>307</v>
      </c>
      <c r="D142" s="255" t="s">
        <v>307</v>
      </c>
      <c r="E142" s="255" t="s">
        <v>307</v>
      </c>
      <c r="F142" s="255" t="s">
        <v>307</v>
      </c>
      <c r="G142" s="47" t="s">
        <v>307</v>
      </c>
      <c r="H142" s="47" t="s">
        <v>307</v>
      </c>
      <c r="I142" s="138">
        <f>(I141/I147)</f>
        <v>0.27777777777777779</v>
      </c>
      <c r="J142" s="138">
        <f t="shared" ref="J142:K142" si="297">(J141/J147)</f>
        <v>0.46666666666666667</v>
      </c>
      <c r="K142" s="138">
        <f t="shared" si="297"/>
        <v>0.20689655172413793</v>
      </c>
      <c r="L142" s="48" t="s">
        <v>307</v>
      </c>
      <c r="M142" s="162"/>
      <c r="N142" s="162"/>
      <c r="O142" s="162"/>
      <c r="P142" s="162"/>
      <c r="Q142" s="138">
        <f t="shared" ref="Q142:T142" si="298">(Q141/Q147)</f>
        <v>0.29629629629629628</v>
      </c>
      <c r="R142" s="138">
        <f t="shared" si="298"/>
        <v>0.44444444444444442</v>
      </c>
      <c r="S142" s="138">
        <f t="shared" si="298"/>
        <v>0.37142857142857144</v>
      </c>
      <c r="T142" s="136">
        <f t="shared" si="298"/>
        <v>0.29411764705882354</v>
      </c>
      <c r="U142" s="136">
        <f t="shared" ref="U142:V142" si="299">(U141/U147)</f>
        <v>0.55319148936170215</v>
      </c>
      <c r="V142" s="139">
        <f t="shared" si="299"/>
        <v>0.40588235294117647</v>
      </c>
      <c r="W142" s="162"/>
      <c r="X142" s="162"/>
      <c r="Y142" s="162"/>
      <c r="Z142" s="162"/>
      <c r="AA142" s="49" t="s">
        <v>307</v>
      </c>
      <c r="AB142" s="188"/>
      <c r="AC142" s="188"/>
      <c r="AD142" s="188"/>
      <c r="AE142" s="188"/>
    </row>
    <row r="143" spans="2:31" x14ac:dyDescent="0.25">
      <c r="B143" s="59" t="s">
        <v>218</v>
      </c>
      <c r="C143" s="38" t="s">
        <v>307</v>
      </c>
      <c r="D143" s="38" t="s">
        <v>307</v>
      </c>
      <c r="E143" s="38" t="s">
        <v>307</v>
      </c>
      <c r="F143" s="38" t="s">
        <v>307</v>
      </c>
      <c r="G143" s="39" t="s">
        <v>307</v>
      </c>
      <c r="H143" s="39" t="s">
        <v>307</v>
      </c>
      <c r="I143" s="39">
        <v>3</v>
      </c>
      <c r="J143" s="39">
        <v>0</v>
      </c>
      <c r="K143" s="39">
        <v>9</v>
      </c>
      <c r="L143" s="40" t="s">
        <v>307</v>
      </c>
      <c r="M143" s="40" t="s">
        <v>307</v>
      </c>
      <c r="N143" s="40" t="s">
        <v>307</v>
      </c>
      <c r="O143" s="40" t="s">
        <v>307</v>
      </c>
      <c r="P143" s="40" t="s">
        <v>307</v>
      </c>
      <c r="Q143" s="39">
        <v>5</v>
      </c>
      <c r="R143" s="39">
        <v>3</v>
      </c>
      <c r="S143" s="39">
        <v>4</v>
      </c>
      <c r="T143" s="41">
        <v>3</v>
      </c>
      <c r="U143" s="41">
        <v>5</v>
      </c>
      <c r="V143" s="40">
        <f>SUM(Q143:U143)</f>
        <v>20</v>
      </c>
      <c r="W143" s="141">
        <f>AVERAGE(Q143:U143)</f>
        <v>4</v>
      </c>
      <c r="X143" s="40">
        <f>MAX(Q143:U143)-MIN(Q143:U143)</f>
        <v>2</v>
      </c>
      <c r="Y143" s="141">
        <f>_xlfn.STDEV.P(Q143:U143)</f>
        <v>0.89442719099991586</v>
      </c>
      <c r="Z143" s="141">
        <f t="shared" si="296"/>
        <v>1</v>
      </c>
      <c r="AA143" s="42" t="s">
        <v>307</v>
      </c>
      <c r="AB143" s="42" t="s">
        <v>307</v>
      </c>
      <c r="AC143" s="42" t="s">
        <v>307</v>
      </c>
      <c r="AD143" s="42" t="s">
        <v>307</v>
      </c>
      <c r="AE143" s="42" t="s">
        <v>307</v>
      </c>
    </row>
    <row r="144" spans="2:31" ht="15.75" thickBot="1" x14ac:dyDescent="0.3">
      <c r="B144" s="58" t="s">
        <v>28</v>
      </c>
      <c r="C144" s="255" t="s">
        <v>307</v>
      </c>
      <c r="D144" s="255" t="s">
        <v>307</v>
      </c>
      <c r="E144" s="255" t="s">
        <v>307</v>
      </c>
      <c r="F144" s="255" t="s">
        <v>307</v>
      </c>
      <c r="G144" s="47" t="s">
        <v>307</v>
      </c>
      <c r="H144" s="47" t="s">
        <v>307</v>
      </c>
      <c r="I144" s="138">
        <f>(I143/I147)</f>
        <v>0.16666666666666666</v>
      </c>
      <c r="J144" s="138">
        <f t="shared" ref="J144:K144" si="300">(J143/J147)</f>
        <v>0</v>
      </c>
      <c r="K144" s="138">
        <f t="shared" si="300"/>
        <v>0.31034482758620691</v>
      </c>
      <c r="L144" s="48" t="s">
        <v>307</v>
      </c>
      <c r="M144" s="162"/>
      <c r="N144" s="162"/>
      <c r="O144" s="162"/>
      <c r="P144" s="162"/>
      <c r="Q144" s="138">
        <f t="shared" ref="Q144:T144" si="301">(Q143/Q147)</f>
        <v>0.18518518518518517</v>
      </c>
      <c r="R144" s="138">
        <f t="shared" si="301"/>
        <v>0.1111111111111111</v>
      </c>
      <c r="S144" s="138">
        <f t="shared" si="301"/>
        <v>0.11428571428571428</v>
      </c>
      <c r="T144" s="136">
        <f t="shared" si="301"/>
        <v>8.8235294117647065E-2</v>
      </c>
      <c r="U144" s="136">
        <f t="shared" ref="U144:V144" si="302">(U143/U147)</f>
        <v>0.10638297872340426</v>
      </c>
      <c r="V144" s="139">
        <f t="shared" si="302"/>
        <v>0.11764705882352941</v>
      </c>
      <c r="W144" s="162"/>
      <c r="X144" s="162"/>
      <c r="Y144" s="162"/>
      <c r="Z144" s="162"/>
      <c r="AA144" s="49" t="s">
        <v>307</v>
      </c>
      <c r="AB144" s="188"/>
      <c r="AC144" s="188"/>
      <c r="AD144" s="188"/>
      <c r="AE144" s="188"/>
    </row>
    <row r="145" spans="2:31" x14ac:dyDescent="0.25">
      <c r="B145" s="59" t="s">
        <v>244</v>
      </c>
      <c r="C145" s="38" t="s">
        <v>307</v>
      </c>
      <c r="D145" s="38" t="s">
        <v>307</v>
      </c>
      <c r="E145" s="38" t="s">
        <v>307</v>
      </c>
      <c r="F145" s="38" t="s">
        <v>307</v>
      </c>
      <c r="G145" s="39" t="s">
        <v>307</v>
      </c>
      <c r="H145" s="39" t="s">
        <v>307</v>
      </c>
      <c r="I145" s="39">
        <v>4</v>
      </c>
      <c r="J145" s="39">
        <v>0</v>
      </c>
      <c r="K145" s="39">
        <v>1</v>
      </c>
      <c r="L145" s="40" t="s">
        <v>307</v>
      </c>
      <c r="M145" s="40" t="s">
        <v>307</v>
      </c>
      <c r="N145" s="40" t="s">
        <v>307</v>
      </c>
      <c r="O145" s="40" t="s">
        <v>307</v>
      </c>
      <c r="P145" s="40" t="s">
        <v>307</v>
      </c>
      <c r="Q145" s="39">
        <v>0</v>
      </c>
      <c r="R145" s="39">
        <v>0</v>
      </c>
      <c r="S145" s="39">
        <v>1</v>
      </c>
      <c r="T145" s="41">
        <v>0</v>
      </c>
      <c r="U145" s="41">
        <v>0</v>
      </c>
      <c r="V145" s="40">
        <f>SUM(Q145:U145)</f>
        <v>1</v>
      </c>
      <c r="W145" s="141">
        <f>AVERAGE(Q145:U145)</f>
        <v>0.2</v>
      </c>
      <c r="X145" s="40">
        <f>MAX(Q145:U145)-MIN(Q145:U145)</f>
        <v>1</v>
      </c>
      <c r="Y145" s="141">
        <f>_xlfn.STDEV.P(Q145:U145)</f>
        <v>0.4</v>
      </c>
      <c r="Z145" s="141">
        <f t="shared" si="296"/>
        <v>-0.2</v>
      </c>
      <c r="AA145" s="42" t="s">
        <v>307</v>
      </c>
      <c r="AB145" s="42" t="s">
        <v>307</v>
      </c>
      <c r="AC145" s="42" t="s">
        <v>307</v>
      </c>
      <c r="AD145" s="42" t="s">
        <v>307</v>
      </c>
      <c r="AE145" s="42" t="s">
        <v>307</v>
      </c>
    </row>
    <row r="146" spans="2:31" ht="15.75" thickBot="1" x14ac:dyDescent="0.3">
      <c r="B146" s="58" t="s">
        <v>28</v>
      </c>
      <c r="C146" s="255" t="s">
        <v>307</v>
      </c>
      <c r="D146" s="255" t="s">
        <v>307</v>
      </c>
      <c r="E146" s="255" t="s">
        <v>307</v>
      </c>
      <c r="F146" s="255" t="s">
        <v>307</v>
      </c>
      <c r="G146" s="47" t="s">
        <v>307</v>
      </c>
      <c r="H146" s="47" t="s">
        <v>307</v>
      </c>
      <c r="I146" s="138">
        <f>(I145/I147)</f>
        <v>0.22222222222222221</v>
      </c>
      <c r="J146" s="138">
        <f t="shared" ref="J146:K146" si="303">(J145/J147)</f>
        <v>0</v>
      </c>
      <c r="K146" s="138">
        <f t="shared" si="303"/>
        <v>3.4482758620689655E-2</v>
      </c>
      <c r="L146" s="48" t="s">
        <v>307</v>
      </c>
      <c r="M146" s="162"/>
      <c r="N146" s="162"/>
      <c r="O146" s="162"/>
      <c r="P146" s="162"/>
      <c r="Q146" s="138">
        <f t="shared" ref="Q146:T146" si="304">(Q145/Q147)</f>
        <v>0</v>
      </c>
      <c r="R146" s="138">
        <f t="shared" si="304"/>
        <v>0</v>
      </c>
      <c r="S146" s="138">
        <f t="shared" si="304"/>
        <v>2.8571428571428571E-2</v>
      </c>
      <c r="T146" s="136">
        <f t="shared" si="304"/>
        <v>0</v>
      </c>
      <c r="U146" s="136">
        <f t="shared" ref="U146:V146" si="305">(U145/U147)</f>
        <v>0</v>
      </c>
      <c r="V146" s="139">
        <f t="shared" si="305"/>
        <v>5.8823529411764705E-3</v>
      </c>
      <c r="W146" s="162"/>
      <c r="X146" s="162"/>
      <c r="Y146" s="162"/>
      <c r="Z146" s="162"/>
      <c r="AA146" s="49" t="s">
        <v>307</v>
      </c>
      <c r="AB146" s="188"/>
      <c r="AC146" s="188"/>
      <c r="AD146" s="188"/>
      <c r="AE146" s="188"/>
    </row>
    <row r="147" spans="2:31" ht="24" x14ac:dyDescent="0.25">
      <c r="B147" s="26" t="s">
        <v>315</v>
      </c>
      <c r="C147" s="116" t="s">
        <v>307</v>
      </c>
      <c r="D147" s="116" t="s">
        <v>307</v>
      </c>
      <c r="E147" s="116" t="s">
        <v>307</v>
      </c>
      <c r="F147" s="116" t="s">
        <v>307</v>
      </c>
      <c r="G147" s="117" t="s">
        <v>307</v>
      </c>
      <c r="H147" s="117" t="s">
        <v>307</v>
      </c>
      <c r="I147" s="117">
        <v>18</v>
      </c>
      <c r="J147" s="117">
        <v>30</v>
      </c>
      <c r="K147" s="117">
        <v>29</v>
      </c>
      <c r="L147" s="183" t="s">
        <v>307</v>
      </c>
      <c r="M147" s="118" t="s">
        <v>307</v>
      </c>
      <c r="N147" s="118" t="s">
        <v>307</v>
      </c>
      <c r="O147" s="119" t="s">
        <v>307</v>
      </c>
      <c r="P147" s="118" t="s">
        <v>307</v>
      </c>
      <c r="Q147" s="117">
        <v>27</v>
      </c>
      <c r="R147" s="117">
        <v>27</v>
      </c>
      <c r="S147" s="117">
        <v>35</v>
      </c>
      <c r="T147" s="120">
        <v>34</v>
      </c>
      <c r="U147" s="120">
        <v>47</v>
      </c>
      <c r="V147" s="118">
        <f>SUM(Q147:U147)</f>
        <v>170</v>
      </c>
      <c r="W147" s="118">
        <f>AVERAGE(Q147:U147)</f>
        <v>34</v>
      </c>
      <c r="X147" s="118">
        <f>MAX(Q147:U147)-MIN(Q147:U147)</f>
        <v>20</v>
      </c>
      <c r="Y147" s="119">
        <f>_xlfn.STDEV.P(Q147:U147)</f>
        <v>7.3212020870892509</v>
      </c>
      <c r="Z147" s="118">
        <f>(U147-W147)</f>
        <v>13</v>
      </c>
      <c r="AA147" s="121" t="s">
        <v>307</v>
      </c>
      <c r="AB147" s="122" t="s">
        <v>307</v>
      </c>
      <c r="AC147" s="121" t="s">
        <v>307</v>
      </c>
      <c r="AD147" s="122" t="s">
        <v>307</v>
      </c>
      <c r="AE147" s="122" t="s">
        <v>307</v>
      </c>
    </row>
    <row r="148" spans="2:31" ht="24" x14ac:dyDescent="0.25">
      <c r="B148" s="147" t="s">
        <v>311</v>
      </c>
      <c r="C148" s="148" t="s">
        <v>307</v>
      </c>
      <c r="D148" s="148" t="s">
        <v>307</v>
      </c>
      <c r="E148" s="148" t="s">
        <v>307</v>
      </c>
      <c r="F148" s="148" t="s">
        <v>307</v>
      </c>
      <c r="G148" s="149" t="s">
        <v>307</v>
      </c>
      <c r="H148" s="149" t="s">
        <v>307</v>
      </c>
      <c r="I148" s="149">
        <v>52</v>
      </c>
      <c r="J148" s="149">
        <v>59</v>
      </c>
      <c r="K148" s="149">
        <v>67</v>
      </c>
      <c r="L148" s="150" t="s">
        <v>307</v>
      </c>
      <c r="M148" s="159" t="s">
        <v>307</v>
      </c>
      <c r="N148" s="150" t="s">
        <v>307</v>
      </c>
      <c r="O148" s="69" t="s">
        <v>307</v>
      </c>
      <c r="P148" s="69" t="s">
        <v>307</v>
      </c>
      <c r="Q148" s="149">
        <v>86</v>
      </c>
      <c r="R148" s="149">
        <v>81</v>
      </c>
      <c r="S148" s="149">
        <v>90</v>
      </c>
      <c r="T148" s="151">
        <v>80</v>
      </c>
      <c r="U148" s="151">
        <v>85</v>
      </c>
      <c r="V148" s="150">
        <f>SUM(Q148:U148)</f>
        <v>422</v>
      </c>
      <c r="W148" s="69">
        <f>AVERAGE(Q148:U148)</f>
        <v>84.4</v>
      </c>
      <c r="X148" s="150">
        <f>MAX(Q148:U148)-MIN(Q148:U148)</f>
        <v>10</v>
      </c>
      <c r="Y148" s="69">
        <f>_xlfn.STDEV.P(Q148:U148)</f>
        <v>3.6110940170535577</v>
      </c>
      <c r="Z148" s="69">
        <f>(U148-W148)</f>
        <v>0.59999999999999432</v>
      </c>
      <c r="AA148" s="152" t="s">
        <v>307</v>
      </c>
      <c r="AB148" s="73" t="s">
        <v>307</v>
      </c>
      <c r="AC148" s="152" t="s">
        <v>307</v>
      </c>
      <c r="AD148" s="73" t="s">
        <v>307</v>
      </c>
      <c r="AE148" s="73" t="s">
        <v>307</v>
      </c>
    </row>
    <row r="149" spans="2:31" x14ac:dyDescent="0.25">
      <c r="B149" s="61" t="s">
        <v>28</v>
      </c>
      <c r="C149" s="245" t="s">
        <v>307</v>
      </c>
      <c r="D149" s="245" t="s">
        <v>307</v>
      </c>
      <c r="E149" s="245" t="s">
        <v>307</v>
      </c>
      <c r="F149" s="245" t="s">
        <v>307</v>
      </c>
      <c r="G149" s="75" t="s">
        <v>307</v>
      </c>
      <c r="H149" s="75" t="s">
        <v>307</v>
      </c>
      <c r="I149" s="75">
        <f>(I147/I148)</f>
        <v>0.34615384615384615</v>
      </c>
      <c r="J149" s="75">
        <f t="shared" ref="J149:K149" si="306">(J147/J148)</f>
        <v>0.50847457627118642</v>
      </c>
      <c r="K149" s="75">
        <f t="shared" si="306"/>
        <v>0.43283582089552236</v>
      </c>
      <c r="L149" s="113" t="s">
        <v>307</v>
      </c>
      <c r="M149" s="157"/>
      <c r="N149" s="157"/>
      <c r="O149" s="157"/>
      <c r="P149" s="157"/>
      <c r="Q149" s="75">
        <f t="shared" ref="Q149:T149" si="307">(Q147/Q148)</f>
        <v>0.31395348837209303</v>
      </c>
      <c r="R149" s="75">
        <f t="shared" si="307"/>
        <v>0.33333333333333331</v>
      </c>
      <c r="S149" s="75">
        <f t="shared" si="307"/>
        <v>0.3888888888888889</v>
      </c>
      <c r="T149" s="111">
        <f t="shared" si="307"/>
        <v>0.42499999999999999</v>
      </c>
      <c r="U149" s="111">
        <f t="shared" ref="U149:V149" si="308">(U147/U148)</f>
        <v>0.55294117647058827</v>
      </c>
      <c r="V149" s="113">
        <f t="shared" si="308"/>
        <v>0.40284360189573459</v>
      </c>
      <c r="W149" s="157"/>
      <c r="X149" s="157"/>
      <c r="Y149" s="157"/>
      <c r="Z149" s="157"/>
      <c r="AA149" s="112" t="s">
        <v>307</v>
      </c>
      <c r="AB149" s="193"/>
      <c r="AC149" s="156"/>
      <c r="AD149" s="193"/>
      <c r="AE149" s="193"/>
    </row>
    <row r="150" spans="2:31" x14ac:dyDescent="0.25">
      <c r="B150" s="289" t="s">
        <v>451</v>
      </c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89"/>
      <c r="Y150" s="289"/>
      <c r="Z150" s="289"/>
      <c r="AA150" s="289"/>
      <c r="AB150" s="289"/>
      <c r="AC150" s="289"/>
      <c r="AD150" s="289"/>
      <c r="AE150" s="289"/>
    </row>
    <row r="152" spans="2:31" x14ac:dyDescent="0.25">
      <c r="B152" s="274"/>
      <c r="C152" s="283" t="s">
        <v>348</v>
      </c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</row>
    <row r="153" spans="2:31" ht="24.75" thickBot="1" x14ac:dyDescent="0.3">
      <c r="B153" s="18"/>
      <c r="C153" s="19">
        <v>2009</v>
      </c>
      <c r="D153" s="19">
        <v>2010</v>
      </c>
      <c r="E153" s="19">
        <v>2011</v>
      </c>
      <c r="F153" s="19">
        <v>2012</v>
      </c>
      <c r="G153" s="20">
        <v>2013</v>
      </c>
      <c r="H153" s="20">
        <v>2014</v>
      </c>
      <c r="I153" s="20">
        <v>2015</v>
      </c>
      <c r="J153" s="20">
        <v>2016</v>
      </c>
      <c r="K153" s="20">
        <v>2017</v>
      </c>
      <c r="L153" s="21" t="s">
        <v>0</v>
      </c>
      <c r="M153" s="21" t="s">
        <v>1</v>
      </c>
      <c r="N153" s="21" t="s">
        <v>2</v>
      </c>
      <c r="O153" s="21" t="s">
        <v>3</v>
      </c>
      <c r="P153" s="21" t="s">
        <v>435</v>
      </c>
      <c r="Q153" s="20">
        <v>2018</v>
      </c>
      <c r="R153" s="20">
        <v>2019</v>
      </c>
      <c r="S153" s="20">
        <v>2020</v>
      </c>
      <c r="T153" s="22">
        <v>2021</v>
      </c>
      <c r="U153" s="22">
        <v>2022</v>
      </c>
      <c r="V153" s="21" t="s">
        <v>0</v>
      </c>
      <c r="W153" s="21" t="s">
        <v>1</v>
      </c>
      <c r="X153" s="21" t="s">
        <v>2</v>
      </c>
      <c r="Y153" s="21" t="s">
        <v>3</v>
      </c>
      <c r="Z153" s="21" t="s">
        <v>435</v>
      </c>
      <c r="AA153" s="23" t="s">
        <v>5</v>
      </c>
      <c r="AB153" s="23" t="s">
        <v>6</v>
      </c>
      <c r="AC153" s="23" t="s">
        <v>7</v>
      </c>
      <c r="AD153" s="23" t="s">
        <v>8</v>
      </c>
      <c r="AE153" s="23" t="s">
        <v>435</v>
      </c>
    </row>
    <row r="154" spans="2:31" x14ac:dyDescent="0.25">
      <c r="B154" s="59" t="s">
        <v>335</v>
      </c>
      <c r="C154" s="176" t="s">
        <v>307</v>
      </c>
      <c r="D154" s="176">
        <v>32.5</v>
      </c>
      <c r="E154" s="176">
        <v>32.700000000000003</v>
      </c>
      <c r="F154" s="176">
        <v>35.299999999999997</v>
      </c>
      <c r="G154" s="154">
        <v>35.299999999999997</v>
      </c>
      <c r="H154" s="154">
        <v>33.1</v>
      </c>
      <c r="I154" s="154">
        <v>36.4</v>
      </c>
      <c r="J154" s="154">
        <v>31.8</v>
      </c>
      <c r="K154" s="154">
        <v>34.1</v>
      </c>
      <c r="L154" s="177"/>
      <c r="M154" s="141">
        <f>AVERAGE(G154:K154)</f>
        <v>34.14</v>
      </c>
      <c r="N154" s="141">
        <f>MAX(G154:K154)-MIN(G154:K154)</f>
        <v>4.5999999999999979</v>
      </c>
      <c r="O154" s="141">
        <f>_xlfn.STDEV.P(G154:K154)</f>
        <v>1.6131955864060612</v>
      </c>
      <c r="P154" s="141">
        <f>(U154-M154)</f>
        <v>-1.6400000000000006</v>
      </c>
      <c r="Q154" s="154">
        <v>32.200000000000003</v>
      </c>
      <c r="R154" s="154">
        <v>31.9</v>
      </c>
      <c r="S154" s="154">
        <v>30.3</v>
      </c>
      <c r="T154" s="171">
        <v>31.5</v>
      </c>
      <c r="U154" s="171">
        <v>32.5</v>
      </c>
      <c r="V154" s="177"/>
      <c r="W154" s="141">
        <f>AVERAGE(Q154:U154)</f>
        <v>31.679999999999996</v>
      </c>
      <c r="X154" s="141">
        <f>MAX(Q154:U154)-MIN(Q154:U154)</f>
        <v>2.1999999999999993</v>
      </c>
      <c r="Y154" s="141">
        <f>_xlfn.STDEV.P(Q154:U154)</f>
        <v>0.76524505878835969</v>
      </c>
      <c r="Z154" s="141">
        <f>(U154-W154)</f>
        <v>0.82000000000000384</v>
      </c>
      <c r="AA154" s="182"/>
      <c r="AB154" s="144">
        <f>AVERAGE(G154:K154,Q154:U154)</f>
        <v>32.910000000000004</v>
      </c>
      <c r="AC154" s="144">
        <f>MAX(Q154:U154,G154:K154)-MIN(Q154:U154,G154:K154)</f>
        <v>6.0999999999999979</v>
      </c>
      <c r="AD154" s="144">
        <f>_xlfn.STDEV.P(Q154:U154,G154:K154)</f>
        <v>1.7626400653565086</v>
      </c>
      <c r="AE154" s="144">
        <f>(U154-AB154)</f>
        <v>-0.41000000000000369</v>
      </c>
    </row>
    <row r="155" spans="2:31" ht="15.75" thickBot="1" x14ac:dyDescent="0.3">
      <c r="B155" s="58" t="s">
        <v>350</v>
      </c>
      <c r="C155" s="169" t="s">
        <v>307</v>
      </c>
      <c r="D155" s="260">
        <f t="shared" ref="D155" si="309">(D154-D156)</f>
        <v>1</v>
      </c>
      <c r="E155" s="260">
        <f t="shared" ref="E155:K155" si="310">(E154-E156)</f>
        <v>0.40000000000000568</v>
      </c>
      <c r="F155" s="260">
        <f t="shared" si="310"/>
        <v>0.59999999999999432</v>
      </c>
      <c r="G155" s="165">
        <f t="shared" si="310"/>
        <v>0</v>
      </c>
      <c r="H155" s="165">
        <f t="shared" si="310"/>
        <v>-0.5</v>
      </c>
      <c r="I155" s="165">
        <f t="shared" si="310"/>
        <v>0.10000000000000142</v>
      </c>
      <c r="J155" s="165">
        <f t="shared" si="310"/>
        <v>-2.4000000000000021</v>
      </c>
      <c r="K155" s="165">
        <f t="shared" si="310"/>
        <v>-0.69999999999999574</v>
      </c>
      <c r="L155" s="166"/>
      <c r="M155" s="163">
        <f>AVERAGE(G155:K155)</f>
        <v>-0.69999999999999929</v>
      </c>
      <c r="N155" s="163">
        <f>(N154-N156)</f>
        <v>1.9000000000000021</v>
      </c>
      <c r="O155" s="163">
        <f>(O154-O156)</f>
        <v>0.68669680065402561</v>
      </c>
      <c r="P155" s="163">
        <f>(P154-P156)</f>
        <v>9.9999999999994316E-2</v>
      </c>
      <c r="Q155" s="165">
        <f t="shared" ref="Q155" si="311">(Q154-Q156)</f>
        <v>-1.7999999999999972</v>
      </c>
      <c r="R155" s="165">
        <f>(R154-R156)</f>
        <v>-1.3999999999999986</v>
      </c>
      <c r="S155" s="165">
        <f>(S154-S156)</f>
        <v>-3.0999999999999979</v>
      </c>
      <c r="T155" s="167">
        <f>(T154-T156)</f>
        <v>-1.1000000000000014</v>
      </c>
      <c r="U155" s="167">
        <f>(U154-U156)</f>
        <v>-0.60000000000000142</v>
      </c>
      <c r="V155" s="166"/>
      <c r="W155" s="163">
        <f>AVERAGE(Q155:U155)</f>
        <v>-1.5999999999999992</v>
      </c>
      <c r="X155" s="163">
        <f>(X154-X156)</f>
        <v>0.80000000000000071</v>
      </c>
      <c r="Y155" s="163">
        <f>(Y154-Y156)</f>
        <v>0.31181369683817495</v>
      </c>
      <c r="Z155" s="163">
        <f>(Z154-Z156)</f>
        <v>0.99999999999999645</v>
      </c>
      <c r="AA155" s="168"/>
      <c r="AB155" s="164">
        <f>(AB154-AB156)</f>
        <v>-1.1499999999999915</v>
      </c>
      <c r="AC155" s="164">
        <f>(AC154-AC156)</f>
        <v>2.4000000000000021</v>
      </c>
      <c r="AD155" s="164">
        <f>(AD154-AD156)</f>
        <v>0.69474493941951043</v>
      </c>
      <c r="AE155" s="164">
        <f>(AE154-AE156)</f>
        <v>0.54999999999999005</v>
      </c>
    </row>
    <row r="156" spans="2:31" ht="24" x14ac:dyDescent="0.25">
      <c r="B156" s="160" t="s">
        <v>351</v>
      </c>
      <c r="C156" s="176" t="s">
        <v>307</v>
      </c>
      <c r="D156" s="176">
        <v>31.5</v>
      </c>
      <c r="E156" s="176">
        <v>32.299999999999997</v>
      </c>
      <c r="F156" s="176">
        <v>34.700000000000003</v>
      </c>
      <c r="G156" s="154">
        <v>35.299999999999997</v>
      </c>
      <c r="H156" s="154">
        <v>33.6</v>
      </c>
      <c r="I156" s="154">
        <v>36.299999999999997</v>
      </c>
      <c r="J156" s="154">
        <v>34.200000000000003</v>
      </c>
      <c r="K156" s="154">
        <v>34.799999999999997</v>
      </c>
      <c r="L156" s="177"/>
      <c r="M156" s="141">
        <f>AVERAGE(G156:K156)</f>
        <v>34.839999999999996</v>
      </c>
      <c r="N156" s="141">
        <f>MAX(G156:K156)-MIN(G156:K156)</f>
        <v>2.6999999999999957</v>
      </c>
      <c r="O156" s="141">
        <f>_xlfn.STDEV.P(G156:K156)</f>
        <v>0.92649878575203559</v>
      </c>
      <c r="P156" s="141">
        <f>(U156-M156)</f>
        <v>-1.7399999999999949</v>
      </c>
      <c r="Q156" s="154">
        <v>34</v>
      </c>
      <c r="R156" s="154">
        <v>33.299999999999997</v>
      </c>
      <c r="S156" s="154">
        <v>33.4</v>
      </c>
      <c r="T156" s="171">
        <v>32.6</v>
      </c>
      <c r="U156" s="171">
        <v>33.1</v>
      </c>
      <c r="V156" s="177"/>
      <c r="W156" s="141">
        <f>AVERAGE(Q156:U156)</f>
        <v>33.279999999999994</v>
      </c>
      <c r="X156" s="141">
        <f>MAX(Q156:U156)-MIN(Q156:U156)</f>
        <v>1.3999999999999986</v>
      </c>
      <c r="Y156" s="141">
        <f>_xlfn.STDEV.P(Q156:U156)</f>
        <v>0.45343136195018474</v>
      </c>
      <c r="Z156" s="141">
        <f>(U156-W156)</f>
        <v>-0.17999999999999261</v>
      </c>
      <c r="AA156" s="172"/>
      <c r="AB156" s="144">
        <f>AVERAGE(Q156:U156,G156:K156)</f>
        <v>34.059999999999995</v>
      </c>
      <c r="AC156" s="144">
        <f>MAX(Q156:U156,G156:K156)-MIN(Q156:U156,G156:K156)</f>
        <v>3.6999999999999957</v>
      </c>
      <c r="AD156" s="144">
        <f>_xlfn.STDEV.P(Q156:U156,G156:K156)</f>
        <v>1.0678951259369982</v>
      </c>
      <c r="AE156" s="144">
        <f>(U156-AB156)</f>
        <v>-0.95999999999999375</v>
      </c>
    </row>
    <row r="157" spans="2:31" x14ac:dyDescent="0.25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</row>
    <row r="158" spans="2:31" x14ac:dyDescent="0.25">
      <c r="B158" s="274"/>
      <c r="C158" s="293" t="s">
        <v>349</v>
      </c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</row>
    <row r="159" spans="2:31" ht="24.75" thickBot="1" x14ac:dyDescent="0.3">
      <c r="B159" s="18"/>
      <c r="C159" s="240">
        <v>2009</v>
      </c>
      <c r="D159" s="240">
        <v>2010</v>
      </c>
      <c r="E159" s="240">
        <v>2011</v>
      </c>
      <c r="F159" s="240">
        <v>2012</v>
      </c>
      <c r="G159" s="241">
        <v>2013</v>
      </c>
      <c r="H159" s="241">
        <v>2014</v>
      </c>
      <c r="I159" s="241">
        <v>2015</v>
      </c>
      <c r="J159" s="241">
        <v>2016</v>
      </c>
      <c r="K159" s="241">
        <v>2017</v>
      </c>
      <c r="L159" s="180" t="s">
        <v>0</v>
      </c>
      <c r="M159" s="180" t="s">
        <v>1</v>
      </c>
      <c r="N159" s="180" t="s">
        <v>2</v>
      </c>
      <c r="O159" s="180" t="s">
        <v>3</v>
      </c>
      <c r="P159" s="180" t="s">
        <v>435</v>
      </c>
      <c r="Q159" s="241">
        <v>2018</v>
      </c>
      <c r="R159" s="241">
        <v>2019</v>
      </c>
      <c r="S159" s="241">
        <v>2020</v>
      </c>
      <c r="T159" s="242">
        <v>2021</v>
      </c>
      <c r="U159" s="242">
        <v>2022</v>
      </c>
      <c r="V159" s="180" t="s">
        <v>0</v>
      </c>
      <c r="W159" s="180" t="s">
        <v>1</v>
      </c>
      <c r="X159" s="180" t="s">
        <v>2</v>
      </c>
      <c r="Y159" s="180" t="s">
        <v>3</v>
      </c>
      <c r="Z159" s="180" t="s">
        <v>435</v>
      </c>
      <c r="AA159" s="181" t="s">
        <v>5</v>
      </c>
      <c r="AB159" s="181" t="s">
        <v>6</v>
      </c>
      <c r="AC159" s="181" t="s">
        <v>7</v>
      </c>
      <c r="AD159" s="181" t="s">
        <v>8</v>
      </c>
      <c r="AE159" s="181" t="s">
        <v>435</v>
      </c>
    </row>
    <row r="160" spans="2:31" ht="24" x14ac:dyDescent="0.25">
      <c r="B160" s="59" t="s">
        <v>336</v>
      </c>
      <c r="C160" s="176" t="s">
        <v>307</v>
      </c>
      <c r="D160" s="176">
        <v>7</v>
      </c>
      <c r="E160" s="176">
        <v>7.1</v>
      </c>
      <c r="F160" s="176">
        <v>10.3</v>
      </c>
      <c r="G160" s="154">
        <v>9.6999999999999993</v>
      </c>
      <c r="H160" s="154">
        <v>8.1999999999999993</v>
      </c>
      <c r="I160" s="154">
        <v>10.199999999999999</v>
      </c>
      <c r="J160" s="154">
        <v>5.9</v>
      </c>
      <c r="K160" s="154">
        <v>9</v>
      </c>
      <c r="L160" s="177"/>
      <c r="M160" s="141">
        <f>AVERAGE(G160:K160)</f>
        <v>8.6</v>
      </c>
      <c r="N160" s="141">
        <f>MAX(G160:K160)-MIN(G160:K160)</f>
        <v>4.2999999999999989</v>
      </c>
      <c r="O160" s="141">
        <f>_xlfn.STDEV.P(G160:K160)</f>
        <v>1.5086417732516901</v>
      </c>
      <c r="P160" s="141">
        <f>(U160-M160)</f>
        <v>-4.3</v>
      </c>
      <c r="Q160" s="154">
        <v>6.7</v>
      </c>
      <c r="R160" s="154">
        <v>4.7</v>
      </c>
      <c r="S160" s="154">
        <v>4.3</v>
      </c>
      <c r="T160" s="171">
        <v>4.0999999999999996</v>
      </c>
      <c r="U160" s="171">
        <v>4.3</v>
      </c>
      <c r="V160" s="177"/>
      <c r="W160" s="141">
        <f>AVERAGE(Q160:U160)</f>
        <v>4.8199999999999994</v>
      </c>
      <c r="X160" s="141">
        <f>MAX(Q160:U160)-MIN(Q160:U160)</f>
        <v>2.6000000000000005</v>
      </c>
      <c r="Y160" s="141">
        <f>_xlfn.STDEV.P(Q160:U160)</f>
        <v>0.96000000000000163</v>
      </c>
      <c r="Z160" s="141">
        <f>(U160-W160)</f>
        <v>-0.51999999999999957</v>
      </c>
      <c r="AA160" s="182"/>
      <c r="AB160" s="144">
        <f>AVERAGE(Q160:U160,G160:K160)</f>
        <v>6.7099999999999991</v>
      </c>
      <c r="AC160" s="144">
        <f>MAX(Q160:U160,G160:K160)-MIN(Q160:U160,G160:K160)</f>
        <v>6.1</v>
      </c>
      <c r="AD160" s="144">
        <f>_xlfn.STDEV.P(Q160:U160,G160:K160)</f>
        <v>2.2739613013417821</v>
      </c>
      <c r="AE160" s="144">
        <f>(U160-AB160)</f>
        <v>-2.4099999999999993</v>
      </c>
    </row>
    <row r="161" spans="2:31" ht="15.75" thickBot="1" x14ac:dyDescent="0.3">
      <c r="B161" s="58" t="s">
        <v>350</v>
      </c>
      <c r="C161" s="169" t="s">
        <v>307</v>
      </c>
      <c r="D161" s="260">
        <f>(D160-D162)</f>
        <v>0.5</v>
      </c>
      <c r="E161" s="260">
        <f t="shared" ref="E161:H161" si="312">(E160-E162)</f>
        <v>9.9999999999999645E-2</v>
      </c>
      <c r="F161" s="260">
        <f t="shared" si="312"/>
        <v>0.40000000000000036</v>
      </c>
      <c r="G161" s="165">
        <f t="shared" si="312"/>
        <v>-0.30000000000000071</v>
      </c>
      <c r="H161" s="165">
        <f t="shared" si="312"/>
        <v>-0.80000000000000071</v>
      </c>
      <c r="I161" s="165">
        <f>(I160-I162)</f>
        <v>-0.90000000000000036</v>
      </c>
      <c r="J161" s="165">
        <f t="shared" ref="J161:K161" si="313">(J160-J162)</f>
        <v>-2.5</v>
      </c>
      <c r="K161" s="165">
        <f t="shared" si="313"/>
        <v>-0.80000000000000071</v>
      </c>
      <c r="L161" s="166"/>
      <c r="M161" s="163">
        <f>AVERAGE(G161:K161)</f>
        <v>-1.0600000000000005</v>
      </c>
      <c r="N161" s="163">
        <f>(N160-N162)</f>
        <v>1.5999999999999996</v>
      </c>
      <c r="O161" s="163">
        <f>(O160-O162)</f>
        <v>0.58864177325169031</v>
      </c>
      <c r="P161" s="163">
        <f>(U161-M161)</f>
        <v>-0.13999999999999968</v>
      </c>
      <c r="Q161" s="165">
        <f t="shared" ref="Q161" si="314">(Q160-Q162)</f>
        <v>-1.7999999999999998</v>
      </c>
      <c r="R161" s="165">
        <f>(R160-R162)</f>
        <v>-2.8999999999999995</v>
      </c>
      <c r="S161" s="165">
        <f>(S160-S162)</f>
        <v>-3.3</v>
      </c>
      <c r="T161" s="167">
        <f>(T160-T162)</f>
        <v>-1.9000000000000004</v>
      </c>
      <c r="U161" s="167">
        <f>(U160-U162)</f>
        <v>-1.2000000000000002</v>
      </c>
      <c r="V161" s="166"/>
      <c r="W161" s="163">
        <f>AVERAGE(Q161:U161)</f>
        <v>-2.2199999999999998</v>
      </c>
      <c r="X161" s="163">
        <f>(X160-X162)</f>
        <v>-0.39999999999999947</v>
      </c>
      <c r="Y161" s="163">
        <f>(Y160-Y162)</f>
        <v>-0.15462998344741508</v>
      </c>
      <c r="Z161" s="163">
        <f>(Z160-Z162)</f>
        <v>1.0200000000000014</v>
      </c>
      <c r="AA161" s="168"/>
      <c r="AB161" s="164">
        <f>(AB160-AB162)</f>
        <v>-1.6400000000000006</v>
      </c>
      <c r="AC161" s="164">
        <f>(AC160-AC162)</f>
        <v>0.5</v>
      </c>
      <c r="AD161" s="164">
        <f>(AD160-AD162)</f>
        <v>0.61248605325651706</v>
      </c>
      <c r="AE161" s="164">
        <f>(AE160-AE162)</f>
        <v>0.44000000000000039</v>
      </c>
    </row>
    <row r="162" spans="2:31" ht="36" x14ac:dyDescent="0.25">
      <c r="B162" s="160" t="s">
        <v>352</v>
      </c>
      <c r="C162" s="176" t="s">
        <v>307</v>
      </c>
      <c r="D162" s="176">
        <v>6.5</v>
      </c>
      <c r="E162" s="176">
        <v>7</v>
      </c>
      <c r="F162" s="176">
        <v>9.9</v>
      </c>
      <c r="G162" s="154">
        <v>10</v>
      </c>
      <c r="H162" s="154">
        <v>9</v>
      </c>
      <c r="I162" s="154">
        <v>11.1</v>
      </c>
      <c r="J162" s="154">
        <v>8.4</v>
      </c>
      <c r="K162" s="154">
        <v>9.8000000000000007</v>
      </c>
      <c r="L162" s="170"/>
      <c r="M162" s="141">
        <f>AVERAGE(G162:K162)</f>
        <v>9.66</v>
      </c>
      <c r="N162" s="141">
        <f>MAX(G162:K162)-MIN(G162:K162)</f>
        <v>2.6999999999999993</v>
      </c>
      <c r="O162" s="141">
        <f>_xlfn.STDEV.P(G162:K162)</f>
        <v>0.91999999999999982</v>
      </c>
      <c r="P162" s="141">
        <f>(U162-M162)</f>
        <v>-4.16</v>
      </c>
      <c r="Q162" s="154">
        <v>8.5</v>
      </c>
      <c r="R162" s="154">
        <v>7.6</v>
      </c>
      <c r="S162" s="154">
        <v>7.6</v>
      </c>
      <c r="T162" s="171">
        <v>6</v>
      </c>
      <c r="U162" s="171">
        <v>5.5</v>
      </c>
      <c r="V162" s="170"/>
      <c r="W162" s="141">
        <f>AVERAGE(Q162:U162)</f>
        <v>7.0400000000000009</v>
      </c>
      <c r="X162" s="141">
        <f>MAX(Q162:U162)-MIN(Q162:U162)</f>
        <v>3</v>
      </c>
      <c r="Y162" s="141">
        <f>_xlfn.STDEV.P(Q162:U162)</f>
        <v>1.1146299834474167</v>
      </c>
      <c r="Z162" s="141">
        <f>(U162-W162)</f>
        <v>-1.5400000000000009</v>
      </c>
      <c r="AA162" s="172"/>
      <c r="AB162" s="144">
        <f>AVERAGE(Q162:U162,G162:K162)</f>
        <v>8.35</v>
      </c>
      <c r="AC162" s="144">
        <f>MAX(Q162:U162,G162:K162)-MIN(Q162:U162,G162:K162)</f>
        <v>5.6</v>
      </c>
      <c r="AD162" s="144">
        <f>_xlfn.STDEV.P(Q162:U162,G162:K162)</f>
        <v>1.661475248085265</v>
      </c>
      <c r="AE162" s="144">
        <f>(U162-AB162)</f>
        <v>-2.8499999999999996</v>
      </c>
    </row>
  </sheetData>
  <mergeCells count="12">
    <mergeCell ref="B1:AE1"/>
    <mergeCell ref="C152:AE152"/>
    <mergeCell ref="C158:AE158"/>
    <mergeCell ref="C123:AE123"/>
    <mergeCell ref="C137:AE137"/>
    <mergeCell ref="C19:AE19"/>
    <mergeCell ref="C39:AE39"/>
    <mergeCell ref="C51:AE51"/>
    <mergeCell ref="C73:AE73"/>
    <mergeCell ref="C93:AE93"/>
    <mergeCell ref="B17:AE17"/>
    <mergeCell ref="B150:AE150"/>
  </mergeCells>
  <pageMargins left="0.7" right="0.7" top="0.75" bottom="0.75" header="0.3" footer="0.3"/>
  <pageSetup paperSize="17" scale="89" fitToHeight="0" orientation="landscape" r:id="rId1"/>
  <ignoredErrors>
    <ignoredError sqref="AE5 AE8:AE9 AE11:AE12 AA16:AE16 P5 P14:P15 P7:P9 P21 P35:P36 Y21 AE21 AE35:AE36 P6 AE6 AE14:AE15 P11:P12 P25 P23 AE25 AE23 Y23 Y25 Y27 Y29 Y31 Y33 P33:P34 P31 P29 P27 AE27 AE29 AE31 AE33" formulaRange="1"/>
    <ignoredError sqref="V7:V13 V22:V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Involved Individuals</vt:lpstr>
      <vt:lpstr>Types of Force Experienced</vt:lpstr>
      <vt:lpstr>Situational Analysis</vt:lpstr>
      <vt:lpstr>Involved Officer Analysis</vt:lpstr>
      <vt:lpstr>Northern District</vt:lpstr>
      <vt:lpstr>Downtown District</vt:lpstr>
      <vt:lpstr>Southern District</vt:lpstr>
      <vt:lpstr>SRO Unit</vt:lpstr>
      <vt:lpstr>0600-1400 Daytime</vt:lpstr>
      <vt:lpstr>1400-2200 Afternoon</vt:lpstr>
      <vt:lpstr>2200-0600 Overnight</vt:lpstr>
    </vt:vector>
  </TitlesOfParts>
  <Company>City of Appleton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Krieg</dc:creator>
  <cp:lastModifiedBy>Sara Derks</cp:lastModifiedBy>
  <cp:lastPrinted>2020-11-06T16:02:18Z</cp:lastPrinted>
  <dcterms:created xsi:type="dcterms:W3CDTF">2020-09-19T18:24:34Z</dcterms:created>
  <dcterms:modified xsi:type="dcterms:W3CDTF">2023-05-22T15:05:32Z</dcterms:modified>
</cp:coreProperties>
</file>